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3 (อำเภอ)" sheetId="33" r:id="rId4"/>
    <sheet name="รายตำบล wk 33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68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33_2566'!$A$2:$Q$197</definedName>
  </definedNames>
  <calcPr calcId="124519"/>
  <pivotCaches>
    <pivotCache cacheId="0" r:id="rId10"/>
  </pivotCaches>
</workbook>
</file>

<file path=xl/calcChain.xml><?xml version="1.0" encoding="utf-8"?>
<calcChain xmlns="http://schemas.openxmlformats.org/spreadsheetml/2006/main">
  <c r="O17" i="10"/>
  <c r="O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I31" i="33" l="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<sst xmlns="http://schemas.openxmlformats.org/spreadsheetml/2006/main" count="3279" uniqueCount="948">
  <si>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</si>
  <si>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</si>
  <si>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</si>
  <si>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</si>
  <si>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</si>
  <si>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</si>
  <si>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</si>
  <si>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</si>
  <si>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</si>
  <si>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</si>
  <si>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</si>
  <si>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</si>
  <si>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</si>
  <si>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</si>
  <si>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</si>
  <si>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</si>
  <si>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</si>
  <si>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</si>
  <si>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</si>
  <si>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</si>
  <si>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</si>
  <si>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</si>
  <si>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</si>
  <si>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</si>
  <si>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</si>
  <si>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</si>
  <si>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</si>
  <si>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</si>
  <si>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</si>
  <si>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</si>
  <si>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</si>
  <si>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</si>
  <si>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</si>
  <si>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</si>
  <si>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</si>
  <si>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</si>
  <si>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</si>
  <si>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</si>
  <si>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</si>
  <si>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</si>
  <si>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</si>
  <si>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</si>
  <si>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</si>
  <si>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</si>
  <si>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</si>
  <si>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</si>
  <si>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</si>
  <si>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</si>
  <si>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</si>
  <si>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</si>
  <si>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</si>
  <si>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</si>
  <si>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</si>
  <si>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</si>
  <si>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</si>
  <si>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</si>
  <si>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</si>
  <si>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</si>
  <si>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</si>
  <si>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</si>
  <si>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</si>
  <si>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</si>
  <si>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</si>
  <si>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</si>
  <si>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</si>
  <si>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</si>
  <si>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</si>
  <si>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</si>
  <si>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</si>
  <si>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</si>
  <si>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</si>
  <si>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</si>
  <si>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</si>
  <si>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</si>
  <si>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</si>
  <si>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</si>
  <si>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</si>
  <si>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</si>
  <si>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</si>
  <si>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</si>
  <si>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</si>
  <si>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</si>
  <si>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</si>
  <si>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</si>
  <si>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</si>
  <si>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</si>
  <si>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</si>
  <si>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</si>
  <si>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</si>
  <si>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</si>
  <si>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</si>
  <si>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</si>
  <si>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</si>
  <si>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</si>
  <si>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</si>
  <si>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</si>
  <si>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</si>
  <si>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</si>
  <si>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</si>
  <si>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</si>
  <si>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</si>
  <si>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</si>
  <si>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</si>
  <si>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</si>
  <si>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</si>
  <si>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</si>
  <si>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</si>
  <si>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</si>
  <si>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</si>
  <si>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</si>
  <si>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</si>
  <si>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</si>
  <si>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</si>
  <si>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</si>
  <si>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</si>
  <si>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</si>
  <si>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</si>
  <si>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</si>
  <si>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</si>
  <si>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</si>
  <si>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</si>
  <si>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</si>
  <si>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</si>
  <si>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</si>
  <si>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</si>
  <si>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</si>
  <si>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</si>
  <si>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</si>
  <si>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</si>
  <si>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</si>
  <si>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</si>
  <si>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</si>
  <si>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</si>
  <si>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</si>
  <si>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</si>
  <si>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</si>
  <si>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</si>
  <si>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</si>
  <si>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</si>
  <si>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</si>
  <si>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</si>
  <si>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</si>
  <si>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</si>
  <si>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</si>
  <si>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</si>
  <si>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</si>
  <si>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</si>
  <si>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</si>
  <si>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</si>
  <si>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</si>
  <si>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</si>
  <si>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</si>
  <si>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</si>
  <si>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</si>
  <si>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</si>
  <si>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</si>
  <si>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</si>
  <si>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</si>
  <si>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</si>
  <si>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</si>
  <si>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</si>
  <si>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</si>
  <si>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</si>
  <si>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</si>
  <si>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</si>
  <si>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</si>
  <si>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</si>
  <si>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</si>
  <si>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</si>
  <si>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</si>
  <si>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</si>
  <si>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</si>
  <si>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</si>
  <si>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</si>
  <si>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</si>
  <si>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</si>
  <si>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</si>
  <si>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</si>
  <si>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</si>
  <si>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</si>
  <si>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</si>
  <si>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</si>
  <si>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</si>
  <si>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</si>
  <si>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</si>
  <si>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</si>
  <si>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</si>
  <si>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</si>
  <si>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</si>
  <si>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</si>
  <si>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</si>
  <si>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</si>
  <si>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</si>
  <si>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</si>
  <si>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</si>
  <si>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</si>
  <si>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</si>
  <si>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</si>
  <si>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</si>
  <si>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</si>
  <si>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</si>
  <si>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</si>
  <si>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</si>
  <si>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</si>
  <si>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</si>
  <si>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</si>
  <si>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</si>
  <si>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</si>
  <si>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</si>
  <si>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</si>
  <si>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</si>
  <si>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</si>
  <si>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</si>
  <si>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</si>
  <si>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</si>
  <si>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</si>
  <si>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</si>
  <si>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</si>
  <si>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</si>
  <si>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</si>
  <si>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</si>
  <si>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</si>
  <si>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</si>
  <si>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</si>
  <si>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</si>
  <si>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</si>
  <si>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</si>
  <si>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</si>
  <si>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</si>
  <si>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</si>
  <si>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</si>
  <si>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</si>
  <si>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</si>
  <si>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</si>
  <si>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</si>
  <si>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</si>
  <si>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</si>
  <si>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</si>
  <si>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</si>
  <si>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</si>
  <si>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</si>
  <si>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</si>
  <si>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</si>
  <si>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</si>
  <si>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</si>
  <si>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</si>
  <si>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</si>
  <si>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</si>
  <si>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</si>
  <si>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</si>
  <si>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</si>
  <si>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</si>
  <si>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</si>
  <si>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</si>
  <si>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</si>
  <si>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</si>
  <si>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</si>
  <si>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</si>
  <si>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</si>
  <si>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</si>
  <si>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</si>
  <si>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</si>
  <si>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</si>
  <si>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</si>
  <si>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</si>
  <si>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</si>
  <si>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</si>
  <si>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</si>
  <si>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</si>
  <si>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</si>
  <si>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</si>
  <si>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</si>
  <si>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</si>
  <si>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</si>
  <si>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</si>
  <si>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</si>
  <si>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</si>
  <si>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</si>
  <si>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</si>
  <si>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</si>
  <si>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</si>
  <si>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</si>
  <si>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</si>
  <si>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</si>
  <si>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</si>
  <si>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</si>
  <si>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</si>
  <si>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</si>
  <si>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</si>
  <si>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</si>
  <si>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</si>
  <si>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</si>
  <si>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</si>
  <si>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</si>
  <si>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</si>
  <si>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</si>
  <si>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</si>
  <si>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</si>
  <si>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</si>
  <si>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</si>
  <si>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</si>
  <si>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</si>
  <si>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</si>
  <si>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</si>
  <si>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</si>
  <si>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</si>
  <si>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</si>
  <si>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</si>
  <si>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</si>
  <si>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</si>
  <si>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</si>
  <si>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</si>
  <si>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</si>
  <si>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</si>
  <si>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</si>
  <si>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</si>
  <si>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</si>
  <si>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</si>
  <si>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</si>
  <si>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</si>
  <si>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</si>
  <si>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</si>
  <si>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</si>
  <si>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</si>
  <si>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</si>
  <si>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</si>
  <si>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</si>
  <si>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</si>
  <si>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</si>
  <si>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</si>
  <si>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</si>
  <si>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</si>
  <si>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</si>
  <si>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</si>
  <si>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</si>
  <si>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</si>
  <si>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</si>
  <si>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</si>
  <si>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</si>
  <si>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</si>
  <si>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</si>
  <si>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</si>
  <si>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</si>
  <si>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</si>
  <si>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</si>
  <si>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</si>
  <si>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</si>
  <si>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</si>
  <si>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</si>
  <si>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</si>
  <si>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</si>
  <si>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</si>
  <si>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</si>
  <si>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</si>
  <si>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</si>
  <si>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</si>
  <si>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</si>
  <si>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</si>
  <si>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</si>
  <si>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</si>
  <si>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</si>
  <si>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</si>
  <si>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</si>
  <si>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</si>
  <si>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</si>
  <si>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</si>
  <si>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</si>
  <si>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</si>
  <si>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</si>
  <si>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</si>
  <si>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</si>
  <si>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</si>
  <si>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</si>
  <si>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</si>
  <si>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</si>
  <si>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</si>
  <si>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</si>
  <si>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</si>
  <si>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</si>
  <si>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</si>
  <si>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</si>
  <si>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</si>
  <si>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</si>
  <si>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</si>
  <si>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</si>
  <si>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</si>
  <si>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</si>
  <si>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</si>
  <si>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</si>
  <si>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</si>
  <si>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</si>
  <si>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</si>
  <si>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</si>
  <si>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</si>
  <si>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</si>
  <si>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</si>
  <si>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</si>
  <si>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</si>
  <si>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</si>
  <si>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</si>
  <si>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</si>
  <si>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</si>
  <si>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</si>
  <si>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</si>
  <si>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</si>
  <si>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</si>
  <si>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</si>
  <si>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</si>
  <si>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</si>
  <si>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</si>
  <si>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</si>
  <si>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</si>
  <si>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</si>
  <si>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</si>
  <si>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</si>
  <si>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</si>
  <si>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</si>
  <si>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</si>
  <si>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</si>
  <si>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</si>
  <si>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</si>
  <si>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</si>
  <si>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</si>
  <si>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</si>
  <si>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</si>
  <si>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</si>
  <si>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</si>
  <si>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</si>
  <si>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</si>
  <si>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</si>
  <si>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</si>
  <si>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</si>
  <si>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</si>
  <si>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</si>
  <si>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</si>
  <si>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</si>
  <si>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</si>
  <si>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</si>
  <si>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</si>
  <si>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</si>
  <si>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</si>
  <si>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</si>
  <si>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</si>
  <si>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</si>
  <si>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</si>
  <si>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</si>
  <si>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</si>
  <si>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</si>
  <si>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</si>
  <si>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</si>
  <si>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</si>
  <si>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</si>
  <si>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</si>
  <si>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</si>
  <si>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</si>
  <si>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</si>
  <si>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</si>
  <si>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</si>
  <si>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</si>
  <si>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</si>
  <si>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</si>
  <si>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</si>
  <si>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</si>
  <si>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</si>
  <si>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</si>
  <si>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</si>
  <si>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</si>
  <si>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</si>
  <si>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</si>
  <si>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</si>
  <si>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</si>
  <si>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</si>
  <si>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</si>
  <si>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</si>
  <si>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</si>
  <si>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</si>
  <si>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</si>
  <si>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</si>
  <si>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</si>
  <si>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</si>
  <si>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</si>
  <si>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</si>
  <si>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</si>
  <si>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</si>
  <si>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</si>
  <si>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</si>
  <si>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</si>
  <si>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</si>
  <si>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</si>
  <si>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</si>
  <si>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</si>
  <si>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</si>
  <si>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</si>
  <si>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</si>
  <si>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</si>
  <si>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</si>
  <si>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</si>
  <si>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</si>
  <si>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</si>
  <si>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</si>
  <si>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</si>
  <si>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</si>
  <si>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</si>
  <si>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</si>
  <si>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</si>
  <si>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</si>
  <si>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</si>
  <si>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</si>
  <si>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</si>
  <si>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</si>
  <si>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</si>
  <si>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</si>
  <si>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</si>
  <si>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</si>
  <si>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</si>
  <si>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</si>
  <si>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</si>
  <si>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</si>
  <si>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</si>
  <si>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</si>
  <si>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</si>
  <si>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</si>
  <si>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</si>
  <si>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</si>
  <si>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</si>
  <si>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</si>
  <si>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</si>
  <si>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</si>
  <si>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</si>
  <si>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</si>
  <si>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</si>
  <si>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</si>
  <si>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</si>
  <si>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</si>
  <si>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</si>
  <si>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</si>
  <si>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</si>
  <si>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</si>
  <si>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</si>
  <si>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</si>
  <si>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</si>
  <si>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</si>
  <si>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</si>
  <si>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</si>
  <si>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</si>
  <si>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</si>
  <si>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</si>
  <si>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</si>
  <si>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</si>
  <si>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</si>
  <si>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</si>
  <si>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</si>
  <si>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</si>
  <si>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</si>
  <si>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</si>
  <si>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</si>
  <si>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</si>
  <si>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</si>
  <si>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</si>
  <si>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</si>
  <si>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</si>
  <si>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</si>
  <si>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</si>
  <si>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</si>
  <si>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</si>
  <si>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</si>
  <si>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</si>
  <si>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</si>
  <si>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</si>
  <si>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</si>
  <si>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</si>
  <si>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</si>
  <si>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</si>
  <si>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</si>
  <si>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</si>
  <si>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</si>
  <si>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</si>
  <si>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</si>
  <si>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</si>
  <si>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</si>
  <si>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</si>
  <si>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</si>
  <si>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</si>
  <si>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</si>
  <si>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</si>
  <si>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</si>
  <si>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</si>
  <si>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</si>
  <si>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</si>
  <si>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</si>
  <si>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</si>
  <si>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</si>
  <si>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</si>
  <si>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</si>
  <si>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</si>
  <si>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</si>
  <si>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</si>
  <si>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</si>
  <si>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</si>
  <si>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</si>
  <si>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</si>
  <si>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</si>
  <si>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</si>
  <si>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</si>
  <si>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</si>
  <si>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</si>
  <si>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</si>
  <si>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</si>
  <si>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</si>
  <si>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</si>
  <si>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</si>
  <si>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</si>
  <si>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</si>
  <si>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</si>
  <si>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</si>
  <si>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</si>
  <si>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</si>
  <si>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</si>
  <si>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</si>
  <si>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</si>
  <si>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</si>
  <si>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</si>
  <si>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</si>
  <si>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</si>
  <si>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</si>
  <si>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</si>
  <si>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</si>
  <si>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</si>
  <si>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</si>
  <si>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</si>
  <si>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</si>
  <si>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</si>
  <si>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</si>
  <si>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</si>
  <si>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</si>
  <si>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</si>
  <si>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</si>
  <si>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</si>
  <si>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</si>
  <si>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</si>
  <si>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</si>
  <si>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</si>
  <si>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</si>
  <si>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</si>
  <si>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</si>
  <si>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</si>
  <si>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</si>
  <si>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</si>
  <si>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</si>
  <si>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</si>
  <si>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</si>
  <si>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wk 30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</si>
  <si>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</si>
  <si>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</si>
  <si>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</si>
  <si>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</si>
  <si>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</si>
  <si>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</si>
  <si>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</si>
  <si>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</si>
  <si>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</si>
  <si>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</si>
  <si>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</si>
  <si>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</si>
  <si>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</si>
  <si>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</si>
  <si>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</si>
  <si>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</si>
  <si>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</si>
  <si>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</si>
  <si>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</si>
  <si>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</si>
  <si>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</si>
  <si>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</si>
  <si>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</si>
  <si>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</si>
  <si>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</si>
  <si>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</si>
  <si>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</si>
  <si>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</si>
  <si>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</si>
  <si>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</si>
  <si>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</si>
  <si>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</si>
  <si>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</si>
  <si>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</si>
  <si>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</si>
  <si>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</si>
  <si>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</si>
  <si>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</si>
  <si>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wk 31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</si>
  <si>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</si>
  <si>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</si>
  <si>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</si>
  <si>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</si>
  <si>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</si>
  <si>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</si>
  <si>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</si>
  <si>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</si>
  <si>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</si>
  <si>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</si>
  <si>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</si>
  <si>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</si>
  <si>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</si>
  <si>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</si>
  <si>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</si>
  <si>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</si>
  <si>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</si>
  <si>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</si>
  <si>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</si>
  <si>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</si>
  <si>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</si>
  <si>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</si>
  <si>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</si>
  <si>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</si>
  <si>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</si>
  <si>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</si>
  <si>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</si>
  <si>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</si>
  <si>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</si>
  <si>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</si>
  <si>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</si>
  <si>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</si>
  <si>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</si>
  <si>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</si>
  <si>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</si>
  <si>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</si>
  <si>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</si>
  <si>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wk 32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</si>
  <si>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</si>
  <si>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</si>
  <si>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</si>
  <si>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</si>
  <si>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</si>
  <si>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</si>
  <si>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</si>
  <si>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</si>
  <si>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</si>
  <si>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</si>
  <si>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</si>
  <si>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</si>
  <si>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</si>
  <si>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</si>
  <si>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</si>
  <si>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</si>
  <si>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</si>
  <si>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</si>
  <si>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</si>
  <si>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</si>
  <si>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</si>
  <si>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</si>
  <si>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</si>
  <si>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</si>
  <si>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</si>
  <si>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</si>
  <si>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</si>
  <si>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</si>
  <si>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</si>
  <si>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</si>
  <si>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</si>
  <si>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ข้อมูล  ณ  วันที่ 20 สิงหาคม 2566   (จากรายงาน 506)</t>
  </si>
  <si>
    <t>ข้อมูล  ณ  วันที่ 20 สิงหาคม 2566  (จากรายงาน 506)</t>
  </si>
  <si>
    <t>ข้อมูล  ณ  วันที่ 30 สิงหาคม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</si>
  <si>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24 กรกฎาคม ถึง 20 สิงหาคม 2566</t>
  </si>
  <si>
    <t>wk 1-29</t>
  </si>
  <si>
    <t>wk 30-33</t>
  </si>
  <si>
    <t>รวมผู้ป่วยสะสม  wk 1-33 (ราย)</t>
  </si>
  <si>
    <t>Grand Total</t>
  </si>
  <si>
    <t>เกษตรวิสัย Total</t>
  </si>
  <si>
    <t>กำแพง Total</t>
  </si>
  <si>
    <t>ดงครั่งใหญ่ Total</t>
  </si>
  <si>
    <t>น้ำอ้อม Total</t>
  </si>
  <si>
    <t>บ้านฝาง Total</t>
  </si>
  <si>
    <t>ทุ่งทอง Total</t>
  </si>
  <si>
    <t>หนองหัวโนน</t>
  </si>
  <si>
    <t>ดงครั่งน้อย Total</t>
  </si>
  <si>
    <t>เมืองบัว Total</t>
  </si>
  <si>
    <t>กู่กาสิงห์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</si>
  <si>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</si>
  <si>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</si>
  <si>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</si>
  <si>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</si>
  <si>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</si>
  <si>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ดงกลาง Total</t>
  </si>
  <si>
    <t>หัวช้าง Total</t>
  </si>
  <si>
    <t>ป่าสังข์ Total</t>
  </si>
  <si>
    <t>อีง่อง Total</t>
  </si>
  <si>
    <t>ดงแดง Total</t>
  </si>
  <si>
    <t>หนองแซว</t>
  </si>
  <si>
    <t>ลิ้นฟ้า Total</t>
  </si>
  <si>
    <t>เมืองหงส์ Total</t>
  </si>
  <si>
    <t>โคกล่าม Total</t>
  </si>
  <si>
    <t>หนองผือ Total</t>
  </si>
  <si>
    <t>ศรีโคตร Total</t>
  </si>
  <si>
    <t>จตุรพักตรพิมาน Total</t>
  </si>
  <si>
    <t>ปาฝา Total</t>
  </si>
  <si>
    <t>แจ้ง</t>
  </si>
  <si>
    <t>ม่วงลาด Total</t>
  </si>
  <si>
    <t>ผักแว่น Total</t>
  </si>
  <si>
    <t>จังหาร Total</t>
  </si>
  <si>
    <t>บ้านเขือง Total</t>
  </si>
  <si>
    <t>หมูม้น Total</t>
  </si>
  <si>
    <t>ศรีมหาธาตุ</t>
  </si>
  <si>
    <t>พระเจ้า Total</t>
  </si>
  <si>
    <t>พระธาตุ Total</t>
  </si>
  <si>
    <t>เชียงขวัญ Total</t>
  </si>
  <si>
    <t>เหล่า Total</t>
  </si>
  <si>
    <t>มะบ้า Total</t>
  </si>
  <si>
    <t>ทุ่งเขาหลวง Total</t>
  </si>
  <si>
    <t>เทอดไทย Total</t>
  </si>
  <si>
    <t>บึงงาม Total</t>
  </si>
  <si>
    <t>หนองพอก Total</t>
  </si>
  <si>
    <t>งิ้วเหนือ</t>
  </si>
  <si>
    <t>ธงธานี Total</t>
  </si>
  <si>
    <t>นิเวศน์ Total</t>
  </si>
  <si>
    <t>มะอึ Total</t>
  </si>
  <si>
    <t>หนองไผ่ Total</t>
  </si>
  <si>
    <t>อุ่มเม้า Total</t>
  </si>
  <si>
    <t>ธวัชบุรี Total</t>
  </si>
  <si>
    <t>บึงนคร Total</t>
  </si>
  <si>
    <t>เขวาทุ่ง Total</t>
  </si>
  <si>
    <t>ไพศาล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</si>
  <si>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</si>
  <si>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</si>
  <si>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</si>
  <si>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</si>
  <si>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</si>
  <si>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สระบัว Total</t>
  </si>
  <si>
    <t>หนองแคน Total</t>
  </si>
  <si>
    <t>ปทุมรัตต์ Total</t>
  </si>
  <si>
    <t>แสนสุข Total</t>
  </si>
  <si>
    <t>ชานุวรรณ Total</t>
  </si>
  <si>
    <t>กุดน้ำใส Total</t>
  </si>
  <si>
    <t>ท่าสะอาด</t>
  </si>
  <si>
    <t>พนมไพร Total</t>
  </si>
  <si>
    <t>โพธิ์ใหญ่ Total</t>
  </si>
  <si>
    <t>นานวล Total</t>
  </si>
  <si>
    <t>โพธิ์ชัย Total</t>
  </si>
  <si>
    <t>วารีสวัสดิ์ Total</t>
  </si>
  <si>
    <t>สระแก้ว Total</t>
  </si>
  <si>
    <t>ขามเปี้ย Total</t>
  </si>
  <si>
    <t>เชียงใหม่ Total</t>
  </si>
  <si>
    <t>โพธิ์ศรี Total</t>
  </si>
  <si>
    <t>อัคคะคำ Total</t>
  </si>
  <si>
    <t>คำพอุง Total</t>
  </si>
  <si>
    <t>บัวคำ Total</t>
  </si>
  <si>
    <t>สะอาด Total</t>
  </si>
  <si>
    <t>ศรีสว่าง Total</t>
  </si>
  <si>
    <t>กู่คันธนาม</t>
  </si>
  <si>
    <t>ยางคำ Total</t>
  </si>
  <si>
    <t>โพนทราย Total</t>
  </si>
  <si>
    <t>หนองใหญ่ Total</t>
  </si>
  <si>
    <t>โพธิ์ทอง Total</t>
  </si>
  <si>
    <t>สระนกแก้ว Total</t>
  </si>
  <si>
    <t>แวง Total</t>
  </si>
  <si>
    <t>คำนาดี Total</t>
  </si>
  <si>
    <t>วังสามัคคี Total</t>
  </si>
  <si>
    <t>นาอุดม Total</t>
  </si>
  <si>
    <t>อุ่มเม่า Total</t>
  </si>
  <si>
    <t>โคกสูง Total</t>
  </si>
  <si>
    <t>พรมสวรรค์ Total</t>
  </si>
  <si>
    <t>โคกกกม่วง Total</t>
  </si>
  <si>
    <t>โพธิ์ศรีสว่าง Total</t>
  </si>
  <si>
    <t>สว่าง Total</t>
  </si>
  <si>
    <t>โพนทอง Total</t>
  </si>
  <si>
    <t>ชุมพร Total</t>
  </si>
  <si>
    <t>โปง</t>
  </si>
  <si>
    <t>บุ่งเลิศ Total</t>
  </si>
  <si>
    <t>คำม่วงหวาน</t>
  </si>
  <si>
    <t>เมยวดี Total</t>
  </si>
  <si>
    <t>ชมสะอาด Total</t>
  </si>
  <si>
    <t>โรงเรียนเมือง</t>
  </si>
  <si>
    <t>ในเมือง Total</t>
  </si>
  <si>
    <t>นา</t>
  </si>
  <si>
    <t>เหนือเมือง Total</t>
  </si>
  <si>
    <t>ทุ่งมน</t>
  </si>
  <si>
    <t>มารินทร์</t>
  </si>
  <si>
    <t>เหล่าขี้เหล็ก</t>
  </si>
  <si>
    <t>รอบเมือง Total</t>
  </si>
  <si>
    <t>ดงลาน Total</t>
  </si>
  <si>
    <t>ขอนแก่น Total</t>
  </si>
  <si>
    <t>เขวา</t>
  </si>
  <si>
    <t>นาโพธิ์ Total</t>
  </si>
  <si>
    <t>ปอภาร Total</t>
  </si>
  <si>
    <t>สีแก้ว Total</t>
  </si>
  <si>
    <t>แคนใหญ่ Total</t>
  </si>
  <si>
    <t>โนนรัง Total</t>
  </si>
  <si>
    <t>สะอาดสมบูรณ์ Total</t>
  </si>
  <si>
    <t>หนองแก้ว Total</t>
  </si>
  <si>
    <t>เมือง Total</t>
  </si>
  <si>
    <t>กกกุง Total</t>
  </si>
  <si>
    <t>ดอนก่อ</t>
  </si>
  <si>
    <t>ป่าแถม</t>
  </si>
  <si>
    <t>หนองหิน Total</t>
  </si>
  <si>
    <t>คูเมือง Total</t>
  </si>
  <si>
    <t>เมืองสรวง Total</t>
  </si>
  <si>
    <t>สวนจิก Total</t>
  </si>
  <si>
    <t>ป่าเม้าใต้</t>
  </si>
  <si>
    <t>เมืองเปลือย Total</t>
  </si>
  <si>
    <t>ศรีสมเด็จ Total</t>
  </si>
  <si>
    <t>โพธิ์สัย Total</t>
  </si>
  <si>
    <t>บ้านบาก Total</t>
  </si>
  <si>
    <t>น้ำคำ Total</t>
  </si>
  <si>
    <t>สระคู Total</t>
  </si>
  <si>
    <t>นาใหญ่ Total</t>
  </si>
  <si>
    <t>สำโรง</t>
  </si>
  <si>
    <t>หัวโทน Total</t>
  </si>
  <si>
    <t>ห้วยหินลาด Total</t>
  </si>
  <si>
    <t>ส้มโฮง</t>
  </si>
  <si>
    <t>หินกอง Total</t>
  </si>
  <si>
    <t>ทุ่งหลวง Total</t>
  </si>
  <si>
    <t>ทุ่งศรีเมือง Total</t>
  </si>
  <si>
    <t>ทุ่งกุลา Total</t>
  </si>
  <si>
    <t>ยางเลิง</t>
  </si>
  <si>
    <t>ดอกไม้ Total</t>
  </si>
  <si>
    <t>แดง</t>
  </si>
  <si>
    <t>ช้างเผือก Total</t>
  </si>
  <si>
    <t>จำปาขัน Total</t>
  </si>
  <si>
    <t>สุวรรณภูมิ Total</t>
  </si>
  <si>
    <t>เมืองไพร Total</t>
  </si>
  <si>
    <t>ภูเงิน Total</t>
  </si>
  <si>
    <t>เกาะแก้ว Total</t>
  </si>
  <si>
    <t>นาเมือง Total</t>
  </si>
  <si>
    <t>บึงเกลือ Total</t>
  </si>
  <si>
    <t>นางาม Total</t>
  </si>
  <si>
    <t>ขวัญเมือง Total</t>
  </si>
  <si>
    <t>วังหลวง Total</t>
  </si>
  <si>
    <t>ท่าม่วง Total</t>
  </si>
  <si>
    <t>ขวาว Total</t>
  </si>
  <si>
    <t>พรสวรรค์ Total</t>
  </si>
  <si>
    <t>ศรีวิลัย Total</t>
  </si>
  <si>
    <t>เสลภูมิ Total</t>
  </si>
  <si>
    <t>กกโพธิ์ Total</t>
  </si>
  <si>
    <t>หนองขุ่นใหญ่ Total</t>
  </si>
  <si>
    <t>โคกสว่าง Total</t>
  </si>
  <si>
    <t>ภูเขาทอง Total</t>
  </si>
  <si>
    <t>หนองคูณ</t>
  </si>
  <si>
    <t>เด่นราษฎร์ Total</t>
  </si>
  <si>
    <t>หนองฮี Total</t>
  </si>
  <si>
    <t>หนองขาม Total</t>
  </si>
  <si>
    <t>อาจสามารถ Total</t>
  </si>
  <si>
    <t>โพนเมือง Total</t>
  </si>
  <si>
    <t>โหรา Total</t>
  </si>
  <si>
    <t>หน่อม Total</t>
  </si>
  <si>
    <t>หนองบัว Total</t>
  </si>
  <si>
    <t>ข้อมูล ณ วันที่ 20 สิงหาคม 2566 (จากรายงานเร่งด่วน)</t>
  </si>
  <si>
    <t>ข้อมูล  ณ  วันที่ 20 สิงหาคม 2566 (จากรายงาน 506)</t>
  </si>
  <si>
    <t>wk 33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</si>
</sst>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color indexed="8"/>
      <name val="Tahoma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0" applyNumberFormat="0" applyBorder="0" applyAlignment="0" applyProtection="0"/>
    <xf numFmtId="0" fontId="61" fillId="23" borderId="40" applyNumberFormat="0" applyAlignment="0" applyProtection="0"/>
    <xf numFmtId="0" fontId="62" fillId="24" borderId="41" applyNumberFormat="0" applyAlignment="0" applyProtection="0"/>
    <xf numFmtId="0" fontId="63" fillId="24" borderId="40" applyNumberFormat="0" applyAlignment="0" applyProtection="0"/>
    <xf numFmtId="0" fontId="64" fillId="0" borderId="42" applyNumberFormat="0" applyFill="0" applyAlignment="0" applyProtection="0"/>
    <xf numFmtId="0" fontId="65" fillId="25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9" fillId="50" borderId="0" applyNumberFormat="0" applyBorder="0" applyAlignment="0" applyProtection="0"/>
    <xf numFmtId="0" fontId="2" fillId="26" borderId="44" applyNumberFormat="0" applyFont="0" applyAlignment="0" applyProtection="0"/>
    <xf numFmtId="0" fontId="2" fillId="0" borderId="0"/>
    <xf numFmtId="0" fontId="2" fillId="26" borderId="44" applyNumberFormat="0" applyFont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9" borderId="0" applyNumberFormat="0" applyBorder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71" fillId="0" borderId="0"/>
  </cellStyleXfs>
  <cellXfs count="366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21" fillId="0" borderId="0" xfId="0" applyFont="1"/>
    <xf numFmtId="0" fontId="0" fillId="0" borderId="7" xfId="0" applyBorder="1"/>
    <xf numFmtId="0" fontId="70" fillId="51" borderId="27" xfId="0" applyNumberFormat="1" applyFont="1" applyFill="1" applyBorder="1"/>
    <xf numFmtId="0" fontId="70" fillId="51" borderId="34" xfId="0" applyNumberFormat="1" applyFont="1" applyFill="1" applyBorder="1"/>
    <xf numFmtId="0" fontId="70" fillId="51" borderId="33" xfId="0" applyNumberFormat="1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2" borderId="24" xfId="0" applyFont="1" applyFill="1" applyBorder="1"/>
    <xf numFmtId="0" fontId="70" fillId="52" borderId="25" xfId="0" applyFont="1" applyFill="1" applyBorder="1"/>
    <xf numFmtId="0" fontId="70" fillId="52" borderId="24" xfId="0" applyNumberFormat="1" applyFont="1" applyFill="1" applyBorder="1"/>
    <xf numFmtId="0" fontId="70" fillId="52" borderId="30" xfId="0" applyNumberFormat="1" applyFont="1" applyFill="1" applyBorder="1"/>
    <xf numFmtId="0" fontId="70" fillId="52" borderId="31" xfId="0" applyNumberFormat="1" applyFont="1" applyFill="1" applyBorder="1"/>
    <xf numFmtId="0" fontId="16" fillId="53" borderId="9" xfId="14" applyFont="1" applyFill="1" applyBorder="1"/>
    <xf numFmtId="0" fontId="16" fillId="54" borderId="9" xfId="14" applyFont="1" applyFill="1" applyBorder="1"/>
    <xf numFmtId="0" fontId="16" fillId="18" borderId="9" xfId="14" applyFont="1" applyFill="1" applyBorder="1"/>
    <xf numFmtId="2" fontId="0" fillId="0" borderId="0" xfId="0" applyNumberFormat="1" applyAlignment="1">
      <alignment horizontal="center"/>
    </xf>
    <xf numFmtId="0" fontId="19" fillId="53" borderId="9" xfId="14" applyFont="1" applyFill="1" applyBorder="1"/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1" borderId="27" xfId="0" applyFont="1" applyFill="1" applyBorder="1"/>
    <xf numFmtId="0" fontId="70" fillId="51" borderId="28" xfId="0" applyFont="1" applyFill="1" applyBorder="1"/>
    <xf numFmtId="0" fontId="23" fillId="19" borderId="24" xfId="0" applyFont="1" applyFill="1" applyBorder="1"/>
    <xf numFmtId="0" fontId="23" fillId="19" borderId="25" xfId="0" applyFont="1" applyFill="1" applyBorder="1"/>
    <xf numFmtId="0" fontId="70" fillId="19" borderId="24" xfId="0" applyNumberFormat="1" applyFont="1" applyFill="1" applyBorder="1"/>
    <xf numFmtId="0" fontId="70" fillId="19" borderId="30" xfId="0" applyNumberFormat="1" applyFont="1" applyFill="1" applyBorder="1"/>
    <xf numFmtId="0" fontId="70" fillId="19" borderId="31" xfId="0" applyNumberFormat="1" applyFont="1" applyFill="1" applyBorder="1"/>
    <xf numFmtId="2" fontId="0" fillId="0" borderId="0" xfId="0" applyNumberFormat="1"/>
    <xf numFmtId="0" fontId="0" fillId="0" borderId="3" xfId="0" applyBorder="1"/>
    <xf numFmtId="2" fontId="0" fillId="0" borderId="12" xfId="0" applyNumberFormat="1" applyBorder="1" applyAlignment="1">
      <alignment horizontal="center"/>
    </xf>
    <xf numFmtId="0" fontId="72" fillId="0" borderId="0" xfId="0" applyFont="1"/>
    <xf numFmtId="0" fontId="73" fillId="0" borderId="0" xfId="0" applyFont="1"/>
    <xf numFmtId="0" fontId="73" fillId="16" borderId="0" xfId="0" applyFont="1" applyFill="1"/>
    <xf numFmtId="0" fontId="73" fillId="18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26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171.84377159721313</c:v>
                </c:pt>
                <c:pt idx="1">
                  <c:v>308.83354780107487</c:v>
                </c:pt>
                <c:pt idx="2">
                  <c:v>441.75969965985917</c:v>
                </c:pt>
                <c:pt idx="3">
                  <c:v>125.9750340387087</c:v>
                </c:pt>
                <c:pt idx="4">
                  <c:v>33.427784234098951</c:v>
                </c:pt>
                <c:pt idx="5">
                  <c:v>10.433632371847585</c:v>
                </c:pt>
              </c:numCache>
            </c:numRef>
          </c:val>
        </c:ser>
        <c:gapWidth val="66"/>
        <c:axId val="124503936"/>
        <c:axId val="124505472"/>
      </c:barChart>
      <c:catAx>
        <c:axId val="124503936"/>
        <c:scaling>
          <c:orientation val="minMax"/>
        </c:scaling>
        <c:axPos val="b"/>
        <c:tickLblPos val="nextTo"/>
        <c:crossAx val="124505472"/>
        <c:crosses val="autoZero"/>
        <c:auto val="1"/>
        <c:lblAlgn val="ctr"/>
        <c:lblOffset val="100"/>
      </c:catAx>
      <c:valAx>
        <c:axId val="12450547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450393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78.51898243137768</c:v>
                </c:pt>
                <c:pt idx="1">
                  <c:v>74.908657300536589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7689"/>
          <c:y val="0.39313466025080207"/>
          <c:w val="0.1116386642145922"/>
          <c:h val="0.1674343832020998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67"/>
          <c:h val="0.6760814477137953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สุวรรณภูมิ</c:v>
                </c:pt>
                <c:pt idx="6">
                  <c:v>โพธิ์ชัย</c:v>
                </c:pt>
                <c:pt idx="7">
                  <c:v>พนมไพร</c:v>
                </c:pt>
                <c:pt idx="8">
                  <c:v>ทุ่งเขาหลวง</c:v>
                </c:pt>
                <c:pt idx="9">
                  <c:v>โพนทราย</c:v>
                </c:pt>
                <c:pt idx="10">
                  <c:v>ธวัชบุรี</c:v>
                </c:pt>
                <c:pt idx="11">
                  <c:v>ศรีสมเด็จ</c:v>
                </c:pt>
                <c:pt idx="12">
                  <c:v>เมืองร้อยเอ็ด</c:v>
                </c:pt>
                <c:pt idx="13">
                  <c:v>เสลภูมิ</c:v>
                </c:pt>
                <c:pt idx="14">
                  <c:v>หนองพอก</c:v>
                </c:pt>
                <c:pt idx="15">
                  <c:v>เมืองสรวง</c:v>
                </c:pt>
                <c:pt idx="16">
                  <c:v>เชียงขวัญ</c:v>
                </c:pt>
                <c:pt idx="17">
                  <c:v>อาจสามารถ</c:v>
                </c:pt>
                <c:pt idx="18">
                  <c:v>หนองฮี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211.62650082059255</c:v>
                </c:pt>
                <c:pt idx="1">
                  <c:v>163.98330351818723</c:v>
                </c:pt>
                <c:pt idx="2">
                  <c:v>158.41547469058031</c:v>
                </c:pt>
                <c:pt idx="3">
                  <c:v>133.41680435965065</c:v>
                </c:pt>
                <c:pt idx="4">
                  <c:v>102.31018933700472</c:v>
                </c:pt>
                <c:pt idx="5">
                  <c:v>90.116889479946806</c:v>
                </c:pt>
                <c:pt idx="6">
                  <c:v>79.201101928374655</c:v>
                </c:pt>
                <c:pt idx="7">
                  <c:v>77.340608037798461</c:v>
                </c:pt>
                <c:pt idx="8">
                  <c:v>64.685842425287845</c:v>
                </c:pt>
                <c:pt idx="9">
                  <c:v>60.762027307169916</c:v>
                </c:pt>
                <c:pt idx="10">
                  <c:v>58.07806287322601</c:v>
                </c:pt>
                <c:pt idx="11">
                  <c:v>50.045875385770287</c:v>
                </c:pt>
                <c:pt idx="12">
                  <c:v>48.630145637812781</c:v>
                </c:pt>
                <c:pt idx="13">
                  <c:v>38.910176702954637</c:v>
                </c:pt>
                <c:pt idx="14">
                  <c:v>34.602596699213166</c:v>
                </c:pt>
                <c:pt idx="15">
                  <c:v>25.936973155232785</c:v>
                </c:pt>
                <c:pt idx="16">
                  <c:v>25.580120591997076</c:v>
                </c:pt>
                <c:pt idx="17">
                  <c:v>20.348087958001546</c:v>
                </c:pt>
                <c:pt idx="18">
                  <c:v>12.307692307692308</c:v>
                </c:pt>
                <c:pt idx="19">
                  <c:v>11.05021216407355</c:v>
                </c:pt>
              </c:numCache>
            </c:numRef>
          </c:val>
        </c:ser>
        <c:gapWidth val="28"/>
        <c:axId val="88602112"/>
        <c:axId val="88603648"/>
      </c:barChart>
      <c:catAx>
        <c:axId val="88602112"/>
        <c:scaling>
          <c:orientation val="minMax"/>
        </c:scaling>
        <c:axPos val="b"/>
        <c:tickLblPos val="nextTo"/>
        <c:crossAx val="88603648"/>
        <c:crosses val="autoZero"/>
        <c:auto val="1"/>
        <c:lblAlgn val="ctr"/>
        <c:lblOffset val="100"/>
      </c:catAx>
      <c:valAx>
        <c:axId val="8860364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86021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10</xdr:row>
      <xdr:rowOff>76200</xdr:rowOff>
    </xdr:from>
    <xdr:to>
      <xdr:col>22</xdr:col>
      <xdr:colOff>533400</xdr:colOff>
      <xdr:row>18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9525</xdr:colOff>
      <xdr:row>35</xdr:row>
      <xdr:rowOff>152400</xdr:rowOff>
    </xdr:to>
    <xdr:pic>
      <xdr:nvPicPr>
        <xdr:cNvPr id="3" name="Picture 2" descr="169258541846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877050" cy="70961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59.404273148146" createdVersion="1" refreshedVersion="3" recordCount="994">
  <cacheSource type="worksheet">
    <worksheetSource ref="A1:T995" sheet="Sheet2" r:id="rId2"/>
  </cacheSource>
  <cacheFields count="20">
    <cacheField name="E0" numFmtId="0">
      <sharedItems containsSemiMixedTypes="0" containsString="0" containsNumber="1" containsInteger="1" minValue="603" maxValue="2674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391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โนนสมบูรณ์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ดอนก่อ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</sharedItems>
    </cacheField>
    <cacheField name="ตำบล" numFmtId="0">
      <sharedItems count="145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ภูเขาท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8-18T00:00:00"/>
    </cacheField>
    <cacheField name="วันพบผป" numFmtId="14">
      <sharedItems containsSemiMixedTypes="0" containsNonDate="0" containsDate="1" containsString="0" minDate="2023-01-02T00:00:00" maxDate="2023-08-20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3" count="33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Wkdatesick" numFmtId="0">
      <sharedItems containsSemiMixedTypes="0" containsString="0" containsNumber="1" containsInteger="1" minValue="1" maxValue="3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4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15"/>
    <s v="66.Dengue fever"/>
    <s v="พรนิภา วรรณราม"/>
    <s v="6600678"/>
    <s v="หญิง"/>
    <n v="25"/>
    <n v="0"/>
    <s v="รับจ้าง,กรรมกร"/>
    <s v="125"/>
    <x v="0"/>
    <x v="84"/>
    <x v="60"/>
    <x v="16"/>
    <s v="หนองพอก"/>
    <d v="2023-05-22T00:00:00"/>
    <d v="2023-05-23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1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2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3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4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5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5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4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4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4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1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1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6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7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8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9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70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1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2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1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1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4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6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3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1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4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5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7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6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1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6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4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7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6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7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6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8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6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9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7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80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1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6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5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7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3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80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2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7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3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4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3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2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5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2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3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2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3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5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6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4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7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6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4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5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7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7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8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7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9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2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6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90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1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6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6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7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9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3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3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3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1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2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2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3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4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8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6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60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8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4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6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6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9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5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2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3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4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9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4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2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7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6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6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3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3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3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3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3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3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7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2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6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6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6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6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6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9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9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9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2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4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9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1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2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6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2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2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6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5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6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5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5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5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9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6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6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6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7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70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1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90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5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2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3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4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4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7"/>
    <s v="66.Dengue fever"/>
    <s v="วารินทร ชวีวัฒน์"/>
    <m/>
    <s v="หญิง"/>
    <n v="51"/>
    <n v="0"/>
    <s v="รับจ้าง,กรรมกร"/>
    <s v="21"/>
    <x v="9"/>
    <x v="83"/>
    <x v="59"/>
    <x v="16"/>
    <s v="ร้อยเอ็ดธนบุรี"/>
    <d v="2023-07-10T00:00:00"/>
    <d v="2023-07-12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6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2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1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4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60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7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4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90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7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2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2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7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7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7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6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8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3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3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3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3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3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3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3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3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3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3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3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3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3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3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3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3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3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3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3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3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6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2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6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7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1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9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2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4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2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6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9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2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1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9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29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6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6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4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4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6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8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9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2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1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6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2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2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2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4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2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8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29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8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29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29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1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7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6"/>
    <x v="15"/>
    <s v="เมยวดี"/>
    <d v="2023-07-25T00:00:00"/>
    <d v="2023-07-25T00:00:00"/>
    <m/>
    <d v="2023-01-01T00:00:00"/>
    <x v="29"/>
    <n v="30"/>
  </r>
  <r>
    <n v="23562"/>
    <s v="26.D.H.F."/>
    <s v="วัชรากร คงศรี"/>
    <s v="610001771"/>
    <s v="ชาย"/>
    <n v="12"/>
    <n v="9"/>
    <s v="นักเรียน"/>
    <s v="64"/>
    <x v="2"/>
    <x v="97"/>
    <x v="66"/>
    <x v="15"/>
    <s v="เมยวดี"/>
    <d v="2023-07-26T00:00:00"/>
    <d v="2023-07-26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9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6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2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2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29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1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7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3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3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3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3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2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0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2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2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5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8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5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6"/>
    <x v="69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9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3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2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5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4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5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9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79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7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8"/>
    <x v="85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4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4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90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1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8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2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3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4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4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3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2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6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9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9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3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4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1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8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1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2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79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1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2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2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1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80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9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4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6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6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9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9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9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9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9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3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6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1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2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2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2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2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2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2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4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4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29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7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29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6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4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236"/>
    <x v="9"/>
    <x v="333"/>
    <x v="111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3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3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3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3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3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3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3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3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3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3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5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5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2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5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8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5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5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6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6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2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1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29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2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146"/>
    <x v="10"/>
    <x v="272"/>
    <x v="121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3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3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3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0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1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80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2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3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2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4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5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5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2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8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0"/>
    <x v="90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5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5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8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4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6"/>
    <x v="61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7"/>
    <x v="74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8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1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59"/>
    <x v="86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0"/>
    <x v="94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1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2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3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2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4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29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5"/>
    <x v="88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6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7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7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6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8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69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0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4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1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2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6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3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5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4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80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80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0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5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5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3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3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226"/>
    <s v="66.Dengue fever"/>
    <s v="สมคิด รับเหลี่ยม"/>
    <s v="000016138"/>
    <s v="ชาย"/>
    <n v="59"/>
    <n v="1"/>
    <s v="รับจ้าง,กรรมกร"/>
    <s v="1/1"/>
    <x v="17"/>
    <x v="104"/>
    <x v="48"/>
    <x v="5"/>
    <s v="ทุ่งเขาหลวง"/>
    <d v="2023-08-12T00:00:00"/>
    <d v="2023-08-16T00:00:00"/>
    <m/>
    <d v="2023-01-01T00:00:00"/>
    <x v="32"/>
    <n v="32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76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29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6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2"/>
    <x v="16"/>
    <x v="69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9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80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6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5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2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2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2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2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230"/>
    <x v="73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2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3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74"/>
    <x v="53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3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49"/>
    <s v="26.D.H.F."/>
    <s v="ปัญจมาภรณ์ คำพรมมี"/>
    <s v="746556"/>
    <s v="หญิง"/>
    <n v="14"/>
    <n v="1"/>
    <s v="นักเรียน"/>
    <s v="21"/>
    <x v="2"/>
    <x v="207"/>
    <x v="104"/>
    <x v="13"/>
    <s v="ร้อยเอ็ด"/>
    <d v="2023-08-15T00:00:00"/>
    <d v="2023-08-18T00:00:00"/>
    <m/>
    <d v="2023-01-01T00:00:00"/>
    <x v="32"/>
    <n v="33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2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1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0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9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2"/>
    <x v="1"/>
    <s v="เกษตรวิสัย"/>
    <d v="2023-08-15T00:00:00"/>
    <d v="2023-08-19T00:00:00"/>
    <m/>
    <d v="2023-01-01T00:00:00"/>
    <x v="32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K62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392">
        <item x="256"/>
        <item x="30"/>
        <item x="158"/>
        <item x="244"/>
        <item x="279"/>
        <item x="144"/>
        <item x="267"/>
        <item x="363"/>
        <item x="161"/>
        <item x="361"/>
        <item x="109"/>
        <item x="264"/>
        <item x="152"/>
        <item x="386"/>
        <item x="48"/>
        <item x="280"/>
        <item x="203"/>
        <item x="85"/>
        <item x="73"/>
        <item x="223"/>
        <item x="286"/>
        <item x="328"/>
        <item x="353"/>
        <item x="248"/>
        <item x="8"/>
        <item x="47"/>
        <item x="382"/>
        <item x="51"/>
        <item x="225"/>
        <item x="348"/>
        <item x="251"/>
        <item x="364"/>
        <item x="249"/>
        <item x="148"/>
        <item x="308"/>
        <item x="379"/>
        <item x="247"/>
        <item x="290"/>
        <item x="272"/>
        <item x="231"/>
        <item x="226"/>
        <item x="205"/>
        <item x="173"/>
        <item x="330"/>
        <item x="234"/>
        <item x="125"/>
        <item x="69"/>
        <item x="95"/>
        <item x="19"/>
        <item x="15"/>
        <item x="82"/>
        <item x="265"/>
        <item x="147"/>
        <item x="93"/>
        <item x="7"/>
        <item x="381"/>
        <item x="229"/>
        <item x="296"/>
        <item x="201"/>
        <item x="232"/>
        <item x="369"/>
        <item x="305"/>
        <item x="352"/>
        <item x="18"/>
        <item x="76"/>
        <item x="71"/>
        <item x="56"/>
        <item x="32"/>
        <item x="331"/>
        <item x="343"/>
        <item x="167"/>
        <item x="193"/>
        <item x="221"/>
        <item x="182"/>
        <item x="107"/>
        <item x="46"/>
        <item x="236"/>
        <item x="212"/>
        <item x="105"/>
        <item x="340"/>
        <item x="41"/>
        <item x="68"/>
        <item x="24"/>
        <item x="243"/>
        <item x="118"/>
        <item x="342"/>
        <item x="141"/>
        <item x="312"/>
        <item x="27"/>
        <item x="219"/>
        <item x="208"/>
        <item x="179"/>
        <item x="304"/>
        <item x="196"/>
        <item x="306"/>
        <item x="376"/>
        <item x="23"/>
        <item x="159"/>
        <item x="96"/>
        <item x="240"/>
        <item x="197"/>
        <item x="177"/>
        <item x="10"/>
        <item x="114"/>
        <item x="355"/>
        <item x="273"/>
        <item x="59"/>
        <item x="315"/>
        <item x="385"/>
        <item x="283"/>
        <item x="0"/>
        <item x="90"/>
        <item x="213"/>
        <item x="116"/>
        <item x="270"/>
        <item x="337"/>
        <item x="347"/>
        <item x="101"/>
        <item x="317"/>
        <item x="345"/>
        <item x="11"/>
        <item x="351"/>
        <item x="190"/>
        <item x="378"/>
        <item x="314"/>
        <item x="150"/>
        <item x="165"/>
        <item x="387"/>
        <item x="233"/>
        <item x="184"/>
        <item x="209"/>
        <item x="134"/>
        <item x="192"/>
        <item x="316"/>
        <item x="275"/>
        <item x="88"/>
        <item x="388"/>
        <item x="26"/>
        <item x="250"/>
        <item x="55"/>
        <item x="130"/>
        <item x="274"/>
        <item x="253"/>
        <item x="218"/>
        <item x="241"/>
        <item x="33"/>
        <item x="227"/>
        <item x="108"/>
        <item x="336"/>
        <item x="106"/>
        <item x="319"/>
        <item x="25"/>
        <item x="3"/>
        <item x="149"/>
        <item x="186"/>
        <item x="235"/>
        <item x="339"/>
        <item x="146"/>
        <item x="195"/>
        <item x="202"/>
        <item x="113"/>
        <item x="39"/>
        <item x="6"/>
        <item x="128"/>
        <item x="157"/>
        <item x="365"/>
        <item x="172"/>
        <item x="84"/>
        <item x="137"/>
        <item x="131"/>
        <item x="370"/>
        <item x="230"/>
        <item x="313"/>
        <item x="142"/>
        <item x="224"/>
        <item x="81"/>
        <item x="103"/>
        <item x="269"/>
        <item x="259"/>
        <item x="121"/>
        <item x="66"/>
        <item x="163"/>
        <item x="67"/>
        <item x="327"/>
        <item x="285"/>
        <item x="188"/>
        <item x="112"/>
        <item x="377"/>
        <item x="207"/>
        <item x="301"/>
        <item x="43"/>
        <item x="380"/>
        <item x="238"/>
        <item x="139"/>
        <item x="278"/>
        <item x="291"/>
        <item x="86"/>
        <item x="2"/>
        <item x="368"/>
        <item x="162"/>
        <item x="49"/>
        <item x="44"/>
        <item x="294"/>
        <item x="322"/>
        <item x="36"/>
        <item x="288"/>
        <item x="297"/>
        <item x="35"/>
        <item x="307"/>
        <item x="252"/>
        <item x="354"/>
        <item x="200"/>
        <item x="75"/>
        <item x="358"/>
        <item x="309"/>
        <item x="242"/>
        <item x="329"/>
        <item x="260"/>
        <item x="17"/>
        <item x="255"/>
        <item x="220"/>
        <item x="334"/>
        <item x="349"/>
        <item x="216"/>
        <item x="300"/>
        <item x="268"/>
        <item x="80"/>
        <item x="258"/>
        <item x="271"/>
        <item x="21"/>
        <item x="140"/>
        <item x="62"/>
        <item x="214"/>
        <item x="156"/>
        <item x="189"/>
        <item x="318"/>
        <item x="389"/>
        <item x="325"/>
        <item x="9"/>
        <item x="175"/>
        <item x="191"/>
        <item x="79"/>
        <item x="164"/>
        <item x="320"/>
        <item x="375"/>
        <item x="50"/>
        <item x="346"/>
        <item x="170"/>
        <item x="263"/>
        <item x="390"/>
        <item x="303"/>
        <item x="181"/>
        <item x="37"/>
        <item x="153"/>
        <item x="206"/>
        <item x="246"/>
        <item x="289"/>
        <item x="77"/>
        <item x="42"/>
        <item x="155"/>
        <item x="110"/>
        <item x="129"/>
        <item x="262"/>
        <item x="169"/>
        <item x="374"/>
        <item x="287"/>
        <item x="194"/>
        <item x="277"/>
        <item x="217"/>
        <item x="20"/>
        <item x="57"/>
        <item x="383"/>
        <item x="120"/>
        <item x="136"/>
        <item x="98"/>
        <item x="215"/>
        <item x="350"/>
        <item x="151"/>
        <item x="74"/>
        <item x="295"/>
        <item x="302"/>
        <item x="276"/>
        <item x="72"/>
        <item x="237"/>
        <item x="117"/>
        <item x="124"/>
        <item x="384"/>
        <item x="91"/>
        <item x="123"/>
        <item x="323"/>
        <item x="324"/>
        <item x="338"/>
        <item x="178"/>
        <item x="187"/>
        <item x="199"/>
        <item x="356"/>
        <item x="64"/>
        <item x="4"/>
        <item x="176"/>
        <item x="94"/>
        <item x="127"/>
        <item x="284"/>
        <item x="70"/>
        <item x="211"/>
        <item x="168"/>
        <item x="198"/>
        <item x="367"/>
        <item x="166"/>
        <item x="16"/>
        <item x="132"/>
        <item x="299"/>
        <item x="373"/>
        <item x="97"/>
        <item x="359"/>
        <item x="257"/>
        <item x="78"/>
        <item x="204"/>
        <item x="298"/>
        <item x="115"/>
        <item x="171"/>
        <item x="185"/>
        <item x="293"/>
        <item x="63"/>
        <item x="154"/>
        <item x="111"/>
        <item x="174"/>
        <item x="357"/>
        <item x="38"/>
        <item x="53"/>
        <item x="245"/>
        <item x="83"/>
        <item x="228"/>
        <item x="292"/>
        <item x="133"/>
        <item x="61"/>
        <item x="12"/>
        <item x="45"/>
        <item x="310"/>
        <item x="29"/>
        <item x="22"/>
        <item x="266"/>
        <item x="335"/>
        <item x="1"/>
        <item x="239"/>
        <item x="34"/>
        <item x="54"/>
        <item x="341"/>
        <item x="254"/>
        <item x="65"/>
        <item x="126"/>
        <item x="222"/>
        <item x="104"/>
        <item x="371"/>
        <item x="28"/>
        <item x="138"/>
        <item x="372"/>
        <item x="180"/>
        <item x="13"/>
        <item x="311"/>
        <item x="60"/>
        <item x="362"/>
        <item x="31"/>
        <item x="5"/>
        <item x="145"/>
        <item x="14"/>
        <item x="333"/>
        <item x="100"/>
        <item x="89"/>
        <item x="321"/>
        <item x="281"/>
        <item x="326"/>
        <item x="332"/>
        <item x="122"/>
        <item x="40"/>
        <item x="366"/>
        <item x="160"/>
        <item x="87"/>
        <item x="92"/>
        <item x="135"/>
        <item x="261"/>
        <item x="99"/>
        <item x="282"/>
        <item x="183"/>
        <item x="52"/>
        <item x="344"/>
        <item x="58"/>
        <item x="119"/>
        <item x="360"/>
        <item x="102"/>
        <item x="143"/>
        <item x="210"/>
        <item t="default"/>
      </items>
    </pivotField>
    <pivotField axis="axisRow" compact="0" outline="0" subtotalTop="0" showAll="0" includeNewItemsInFilter="1" sortType="descending">
      <items count="146">
        <item x="9"/>
        <item x="8"/>
        <item x="15"/>
        <item x="75"/>
        <item x="0"/>
        <item x="10"/>
        <item x="14"/>
        <item x="69"/>
        <item x="28"/>
        <item x="80"/>
        <item x="59"/>
        <item x="114"/>
        <item x="25"/>
        <item x="36"/>
        <item x="139"/>
        <item x="95"/>
        <item x="57"/>
        <item x="78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6"/>
        <item x="77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4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616">
    <i>
      <x/>
      <x v="20"/>
      <x v="14"/>
    </i>
    <i r="2">
      <x v="15"/>
    </i>
    <i r="2">
      <x v="16"/>
    </i>
    <i r="2">
      <x v="17"/>
    </i>
    <i r="2">
      <x v="192"/>
    </i>
    <i r="2">
      <x v="222"/>
    </i>
    <i r="2">
      <x v="342"/>
    </i>
    <i r="2">
      <x v="348"/>
    </i>
    <i t="default" r="1">
      <x v="20"/>
    </i>
    <i r="1">
      <x v="86"/>
      <x v="91"/>
    </i>
    <i r="2">
      <x v="92"/>
    </i>
    <i r="2">
      <x v="132"/>
    </i>
    <i r="2">
      <x v="273"/>
    </i>
    <i r="2">
      <x v="329"/>
    </i>
    <i r="2">
      <x v="390"/>
    </i>
    <i t="default" r="1">
      <x v="86"/>
    </i>
    <i r="1">
      <x v="69"/>
      <x v="61"/>
    </i>
    <i r="2">
      <x v="135"/>
    </i>
    <i r="2">
      <x v="189"/>
    </i>
    <i r="2">
      <x v="228"/>
    </i>
    <i r="2">
      <x v="250"/>
    </i>
    <i r="2">
      <x v="295"/>
    </i>
    <i t="default" r="1">
      <x v="69"/>
    </i>
    <i r="1">
      <x v="67"/>
      <x v="41"/>
    </i>
    <i r="2">
      <x v="241"/>
    </i>
    <i r="2">
      <x v="277"/>
    </i>
    <i r="2">
      <x v="343"/>
    </i>
    <i t="default" r="1">
      <x v="67"/>
    </i>
    <i r="1">
      <x v="81"/>
      <x v="153"/>
    </i>
    <i r="2">
      <x v="205"/>
    </i>
    <i r="2">
      <x v="263"/>
    </i>
    <i r="2">
      <x v="310"/>
    </i>
    <i r="2">
      <x v="318"/>
    </i>
    <i r="2">
      <x v="326"/>
    </i>
    <i t="default" r="1">
      <x v="81"/>
    </i>
    <i r="1">
      <x v="47"/>
      <x v="27"/>
    </i>
    <i r="2">
      <x v="29"/>
    </i>
    <i r="2">
      <x v="74"/>
    </i>
    <i r="2">
      <x v="159"/>
    </i>
    <i r="2">
      <x v="232"/>
    </i>
    <i t="default" r="1">
      <x v="47"/>
    </i>
    <i r="1">
      <x v="107"/>
      <x v="77"/>
    </i>
    <i r="2">
      <x v="227"/>
    </i>
    <i r="2">
      <x v="291"/>
    </i>
    <i r="2">
      <x v="352"/>
    </i>
    <i t="default" r="1">
      <x v="107"/>
    </i>
    <i r="1">
      <x v="94"/>
      <x v="223"/>
    </i>
    <i r="2">
      <x v="226"/>
    </i>
    <i r="2">
      <x v="375"/>
    </i>
    <i t="default" r="1">
      <x v="94"/>
    </i>
    <i r="1">
      <x v="91"/>
      <x v="12"/>
    </i>
    <i r="2">
      <x v="112"/>
    </i>
    <i r="2">
      <x v="268"/>
    </i>
    <i r="2">
      <x v="356"/>
    </i>
    <i t="default" r="1">
      <x v="91"/>
    </i>
    <i r="1">
      <x v="105"/>
      <x v="94"/>
    </i>
    <i r="2">
      <x v="316"/>
    </i>
    <i t="default" r="1">
      <x v="105"/>
    </i>
    <i r="1">
      <x v="12"/>
      <x v="347"/>
    </i>
    <i r="2">
      <x v="371"/>
    </i>
    <i t="default" r="1">
      <x v="12"/>
    </i>
    <i r="1">
      <x v="88"/>
      <x v="43"/>
    </i>
    <i r="2">
      <x v="230"/>
    </i>
    <i r="2">
      <x v="275"/>
    </i>
    <i t="default" r="1">
      <x v="88"/>
    </i>
    <i r="1">
      <x v="128"/>
      <x v="280"/>
    </i>
    <i t="default" r="1">
      <x v="128"/>
    </i>
    <i t="default">
      <x/>
    </i>
    <i>
      <x v="1"/>
      <x v="51"/>
      <x v="66"/>
    </i>
    <i r="2">
      <x v="86"/>
    </i>
    <i r="2">
      <x v="175"/>
    </i>
    <i r="2">
      <x v="349"/>
    </i>
    <i t="default" r="1">
      <x v="51"/>
    </i>
    <i r="1">
      <x v="70"/>
      <x v="5"/>
    </i>
    <i r="2">
      <x v="86"/>
    </i>
    <i r="2">
      <x v="367"/>
    </i>
    <i t="default" r="1">
      <x v="70"/>
    </i>
    <i r="1">
      <x v="90"/>
      <x v="313"/>
    </i>
    <i r="2">
      <x v="363"/>
    </i>
    <i r="2">
      <x v="384"/>
    </i>
    <i t="default" r="1">
      <x v="90"/>
    </i>
    <i r="1">
      <x v="87"/>
      <x v="97"/>
    </i>
    <i r="2">
      <x v="161"/>
    </i>
    <i r="2">
      <x v="190"/>
    </i>
    <i r="2">
      <x v="193"/>
    </i>
    <i r="2">
      <x v="321"/>
    </i>
    <i t="default" r="1">
      <x v="87"/>
    </i>
    <i r="1">
      <x v="98"/>
      <x v="324"/>
    </i>
    <i r="2">
      <x v="387"/>
    </i>
    <i t="default" r="1">
      <x v="98"/>
    </i>
    <i r="1">
      <x v="40"/>
      <x v="80"/>
    </i>
    <i r="2">
      <x v="202"/>
    </i>
    <i r="2">
      <x v="332"/>
    </i>
    <i r="2">
      <x v="376"/>
    </i>
    <i t="default" r="1">
      <x v="40"/>
    </i>
    <i r="1">
      <x v="56"/>
      <x v="173"/>
    </i>
    <i r="2">
      <x v="186"/>
    </i>
    <i r="2">
      <x v="296"/>
    </i>
    <i r="2">
      <x v="311"/>
    </i>
    <i t="default" r="1">
      <x v="56"/>
    </i>
    <i r="1">
      <x v="59"/>
      <x v="46"/>
    </i>
    <i r="2">
      <x v="239"/>
    </i>
    <i r="2">
      <x v="347"/>
    </i>
    <i t="default" r="1">
      <x v="59"/>
    </i>
    <i r="1">
      <x v="60"/>
      <x v="50"/>
    </i>
    <i r="2">
      <x v="302"/>
    </i>
    <i r="2">
      <x v="349"/>
    </i>
    <i t="default" r="1">
      <x v="60"/>
    </i>
    <i r="1">
      <x v="89"/>
      <x v="327"/>
    </i>
    <i r="2">
      <x v="342"/>
    </i>
    <i r="2">
      <x v="389"/>
    </i>
    <i t="default" r="1">
      <x v="89"/>
    </i>
    <i r="1">
      <x v="93"/>
      <x v="97"/>
    </i>
    <i t="default" r="1">
      <x v="93"/>
    </i>
    <i t="default">
      <x v="1"/>
    </i>
    <i>
      <x v="2"/>
      <x v="106"/>
      <x v="188"/>
    </i>
    <i t="default" r="1">
      <x v="106"/>
    </i>
    <i r="1">
      <x v="139"/>
      <x v="60"/>
    </i>
    <i t="default" r="1">
      <x v="139"/>
    </i>
    <i r="1">
      <x v="45"/>
      <x v="200"/>
    </i>
    <i t="default" r="1">
      <x v="45"/>
    </i>
    <i r="1">
      <x v="71"/>
      <x v="111"/>
    </i>
    <i t="default" r="1">
      <x v="71"/>
    </i>
    <i t="default">
      <x v="2"/>
    </i>
    <i>
      <x v="3"/>
      <x v="27"/>
      <x v="218"/>
    </i>
    <i r="2">
      <x v="364"/>
    </i>
    <i t="default" r="1">
      <x v="27"/>
    </i>
    <i r="1">
      <x v="55"/>
      <x v="359"/>
    </i>
    <i t="default" r="1">
      <x v="55"/>
    </i>
    <i r="1">
      <x v="33"/>
      <x v="96"/>
    </i>
    <i r="2">
      <x v="264"/>
    </i>
    <i t="default" r="1">
      <x v="33"/>
    </i>
    <i r="1">
      <x v="54"/>
      <x v="106"/>
    </i>
    <i t="default" r="1">
      <x v="54"/>
    </i>
    <i t="default">
      <x v="3"/>
    </i>
    <i>
      <x v="4"/>
      <x v="58"/>
      <x v="73"/>
    </i>
    <i r="2">
      <x v="182"/>
    </i>
    <i r="2">
      <x v="281"/>
    </i>
    <i r="2">
      <x v="351"/>
    </i>
    <i t="default" r="1">
      <x v="58"/>
    </i>
    <i r="1">
      <x v="38"/>
      <x v="28"/>
    </i>
    <i r="2">
      <x v="134"/>
    </i>
    <i r="2">
      <x v="361"/>
    </i>
    <i t="default" r="1">
      <x v="38"/>
    </i>
    <i r="1">
      <x v="77"/>
      <x v="58"/>
    </i>
    <i r="2">
      <x v="388"/>
    </i>
    <i t="default" r="1">
      <x v="77"/>
    </i>
    <i r="1">
      <x v="95"/>
      <x v="242"/>
    </i>
    <i r="2">
      <x v="358"/>
    </i>
    <i t="default" r="1">
      <x v="95"/>
    </i>
    <i r="1">
      <x v="24"/>
      <x v="137"/>
    </i>
    <i r="2">
      <x v="162"/>
    </i>
    <i t="default" r="1">
      <x v="24"/>
    </i>
    <i t="default">
      <x v="4"/>
    </i>
    <i>
      <x v="5"/>
      <x v="118"/>
      <x v="30"/>
    </i>
    <i r="2">
      <x v="290"/>
    </i>
    <i t="default" r="1">
      <x v="118"/>
    </i>
    <i r="1">
      <x v="133"/>
      <x v="55"/>
    </i>
    <i r="2">
      <x v="133"/>
    </i>
    <i r="2">
      <x v="289"/>
    </i>
    <i t="default" r="1">
      <x v="133"/>
    </i>
    <i r="1">
      <x v="79"/>
      <x v="149"/>
    </i>
    <i r="2">
      <x v="150"/>
    </i>
    <i r="2">
      <x v="183"/>
    </i>
    <i r="2">
      <x v="324"/>
    </i>
    <i t="default" r="1">
      <x v="79"/>
    </i>
    <i r="1">
      <x v="43"/>
      <x v="11"/>
    </i>
    <i r="2">
      <x v="25"/>
    </i>
    <i r="2">
      <x v="184"/>
    </i>
    <i r="2">
      <x v="235"/>
    </i>
    <i t="default" r="1">
      <x v="43"/>
    </i>
    <i r="1">
      <x v="21"/>
      <x v="197"/>
    </i>
    <i r="2">
      <x v="319"/>
    </i>
    <i r="2">
      <x v="369"/>
    </i>
    <i t="default" r="1">
      <x v="21"/>
    </i>
    <i r="1">
      <x v="123"/>
      <x v="194"/>
    </i>
    <i r="2">
      <x v="243"/>
    </i>
    <i t="default" r="1">
      <x v="123"/>
    </i>
    <i r="1">
      <x v="104"/>
      <x v="31"/>
    </i>
    <i r="2">
      <x v="211"/>
    </i>
    <i r="2">
      <x v="368"/>
    </i>
    <i t="default" r="1">
      <x v="104"/>
    </i>
    <i r="1">
      <x v="126"/>
      <x v="203"/>
    </i>
    <i r="2">
      <x v="279"/>
    </i>
    <i t="default" r="1">
      <x v="126"/>
    </i>
    <i r="1">
      <x v="127"/>
      <x v="317"/>
    </i>
    <i t="default" r="1">
      <x v="127"/>
    </i>
    <i r="1">
      <x v="134"/>
      <x v="118"/>
    </i>
    <i t="default" r="1">
      <x v="134"/>
    </i>
    <i t="default">
      <x v="5"/>
    </i>
    <i>
      <x v="6"/>
      <x/>
      <x v="47"/>
    </i>
    <i r="2">
      <x v="120"/>
    </i>
    <i r="2">
      <x v="219"/>
    </i>
    <i r="2">
      <x v="231"/>
    </i>
    <i r="2">
      <x v="284"/>
    </i>
    <i t="default" r="1">
      <x/>
    </i>
    <i r="1">
      <x v="1"/>
      <x v="24"/>
    </i>
    <i r="2">
      <x v="210"/>
    </i>
    <i r="2">
      <x v="226"/>
    </i>
    <i t="default" r="1">
      <x v="1"/>
    </i>
    <i r="1">
      <x v="2"/>
      <x v="63"/>
    </i>
    <i r="2">
      <x v="79"/>
    </i>
    <i r="2">
      <x v="154"/>
    </i>
    <i r="2">
      <x v="157"/>
    </i>
    <i r="2">
      <x v="160"/>
    </i>
    <i r="2">
      <x v="166"/>
    </i>
    <i t="default" r="1">
      <x v="2"/>
    </i>
    <i r="1">
      <x v="3"/>
      <x v="93"/>
    </i>
    <i r="2">
      <x v="113"/>
    </i>
    <i r="2">
      <x v="158"/>
    </i>
    <i r="2">
      <x v="291"/>
    </i>
    <i r="2">
      <x v="346"/>
    </i>
    <i t="default" r="1">
      <x v="3"/>
    </i>
    <i r="1">
      <x v="4"/>
      <x v="42"/>
    </i>
    <i r="2">
      <x v="100"/>
    </i>
    <i r="2">
      <x v="110"/>
    </i>
    <i r="2">
      <x v="300"/>
    </i>
    <i r="2">
      <x v="325"/>
    </i>
    <i t="default" r="1">
      <x v="4"/>
    </i>
    <i r="1">
      <x v="5"/>
      <x v="156"/>
    </i>
    <i r="2">
      <x v="335"/>
    </i>
    <i t="default" r="1">
      <x v="5"/>
    </i>
    <i r="1">
      <x v="6"/>
      <x v="308"/>
    </i>
    <i t="default" r="1">
      <x v="6"/>
    </i>
    <i t="default">
      <x v="6"/>
    </i>
    <i>
      <x v="7"/>
      <x v="99"/>
      <x v="101"/>
    </i>
    <i r="2">
      <x v="121"/>
    </i>
    <i r="2">
      <x v="122"/>
    </i>
    <i r="2">
      <x v="124"/>
    </i>
    <i r="2">
      <x v="216"/>
    </i>
    <i r="2">
      <x v="292"/>
    </i>
    <i t="default" r="1">
      <x v="99"/>
    </i>
    <i r="1">
      <x v="32"/>
      <x v="67"/>
    </i>
    <i r="2">
      <x v="88"/>
    </i>
    <i r="2">
      <x v="207"/>
    </i>
    <i r="2">
      <x v="267"/>
    </i>
    <i r="2">
      <x v="339"/>
    </i>
    <i r="2">
      <x v="353"/>
    </i>
    <i t="default" r="1">
      <x v="32"/>
    </i>
    <i r="1">
      <x v="28"/>
      <x v="49"/>
    </i>
    <i r="2">
      <x v="78"/>
    </i>
    <i r="2">
      <x v="84"/>
    </i>
    <i t="default" r="1">
      <x v="28"/>
    </i>
    <i r="1">
      <x v="101"/>
      <x v="37"/>
    </i>
    <i r="2">
      <x v="39"/>
    </i>
    <i r="2">
      <x v="116"/>
    </i>
    <i r="2">
      <x v="123"/>
    </i>
    <i r="2">
      <x v="129"/>
    </i>
    <i r="2">
      <x v="130"/>
    </i>
    <i t="default" r="1">
      <x v="101"/>
    </i>
    <i r="1">
      <x v="109"/>
      <x v="119"/>
    </i>
    <i r="2">
      <x v="220"/>
    </i>
    <i t="default" r="1">
      <x v="109"/>
    </i>
    <i r="1">
      <x v="103"/>
      <x v="246"/>
    </i>
    <i r="2">
      <x v="305"/>
    </i>
    <i t="default" r="1">
      <x v="103"/>
    </i>
    <i r="1">
      <x v="49"/>
      <x v="345"/>
    </i>
    <i t="default" r="1">
      <x v="49"/>
    </i>
    <i r="1">
      <x v="137"/>
      <x v="9"/>
    </i>
    <i t="default" r="1">
      <x v="137"/>
    </i>
    <i r="1">
      <x v="82"/>
      <x v="272"/>
    </i>
    <i t="default" r="1">
      <x v="82"/>
    </i>
    <i t="default">
      <x v="7"/>
    </i>
    <i>
      <x v="8"/>
      <x v="52"/>
      <x v="65"/>
    </i>
    <i r="2">
      <x v="215"/>
    </i>
    <i r="2">
      <x v="261"/>
    </i>
    <i r="2">
      <x v="262"/>
    </i>
    <i r="2">
      <x v="270"/>
    </i>
    <i t="default" r="1">
      <x v="52"/>
    </i>
    <i r="1">
      <x v="83"/>
      <x v="72"/>
    </i>
    <i r="2">
      <x v="169"/>
    </i>
    <i r="2">
      <x v="288"/>
    </i>
    <i r="2">
      <x v="354"/>
    </i>
    <i t="default" r="1">
      <x v="83"/>
    </i>
    <i r="1">
      <x v="119"/>
      <x v="248"/>
    </i>
    <i r="2">
      <x v="379"/>
    </i>
    <i t="default" r="1">
      <x v="119"/>
    </i>
    <i r="1">
      <x v="53"/>
      <x v="144"/>
    </i>
    <i r="2">
      <x v="265"/>
    </i>
    <i r="2">
      <x v="385"/>
    </i>
    <i t="default" r="1">
      <x v="53"/>
    </i>
    <i r="1">
      <x v="62"/>
      <x v="18"/>
    </i>
    <i r="2">
      <x v="137"/>
    </i>
    <i t="default" r="1">
      <x v="62"/>
    </i>
    <i r="1">
      <x v="57"/>
      <x v="180"/>
    </i>
    <i t="default" r="1">
      <x v="57"/>
    </i>
    <i r="1">
      <x v="61"/>
      <x v="282"/>
    </i>
    <i t="default" r="1">
      <x v="61"/>
    </i>
    <i t="default">
      <x v="8"/>
    </i>
    <i>
      <x v="9"/>
      <x v="96"/>
      <x v="89"/>
    </i>
    <i r="2">
      <x v="172"/>
    </i>
    <i r="2">
      <x v="177"/>
    </i>
    <i r="2">
      <x v="364"/>
    </i>
    <i t="default" r="1">
      <x v="96"/>
    </i>
    <i r="1">
      <x v="97"/>
      <x v="13"/>
    </i>
    <i r="2">
      <x v="24"/>
    </i>
    <i t="default" r="1">
      <x v="97"/>
    </i>
    <i r="1">
      <x v="120"/>
      <x v="225"/>
    </i>
    <i t="default" r="1">
      <x v="120"/>
    </i>
    <i t="default">
      <x v="9"/>
    </i>
    <i>
      <x v="10"/>
      <x v="36"/>
      <x v="10"/>
    </i>
    <i r="2">
      <x v="50"/>
    </i>
    <i r="2">
      <x v="52"/>
    </i>
    <i r="2">
      <x v="98"/>
    </i>
    <i r="2">
      <x v="99"/>
    </i>
    <i r="2">
      <x v="160"/>
    </i>
    <i r="2">
      <x v="204"/>
    </i>
    <i r="2">
      <x v="320"/>
    </i>
    <i r="2">
      <x v="338"/>
    </i>
    <i r="2">
      <x v="344"/>
    </i>
    <i r="2">
      <x v="355"/>
    </i>
    <i t="default" r="1">
      <x v="36"/>
    </i>
    <i r="1">
      <x v="64"/>
      <x v="47"/>
    </i>
    <i r="2">
      <x v="104"/>
    </i>
    <i r="2">
      <x v="140"/>
    </i>
    <i r="2">
      <x v="147"/>
    </i>
    <i r="2">
      <x v="164"/>
    </i>
    <i r="2">
      <x v="178"/>
    </i>
    <i r="2">
      <x v="212"/>
    </i>
    <i r="2">
      <x v="217"/>
    </i>
    <i r="2">
      <x v="253"/>
    </i>
    <i r="2">
      <x v="255"/>
    </i>
    <i r="2">
      <x v="342"/>
    </i>
    <i r="2">
      <x v="343"/>
    </i>
    <i t="default" r="1">
      <x v="64"/>
    </i>
    <i r="1">
      <x v="75"/>
      <x v="8"/>
    </i>
    <i r="2">
      <x v="152"/>
    </i>
    <i r="2">
      <x v="169"/>
    </i>
    <i r="2">
      <x v="274"/>
    </i>
    <i r="2">
      <x v="323"/>
    </i>
    <i t="default" r="1">
      <x v="75"/>
    </i>
    <i r="1">
      <x v="44"/>
      <x v="14"/>
    </i>
    <i r="2">
      <x v="32"/>
    </i>
    <i r="2">
      <x v="36"/>
    </i>
    <i r="2">
      <x v="103"/>
    </i>
    <i r="2">
      <x v="107"/>
    </i>
    <i r="2">
      <x v="168"/>
    </i>
    <i r="2">
      <x v="223"/>
    </i>
    <i r="2">
      <x v="259"/>
    </i>
    <i r="2">
      <x v="260"/>
    </i>
    <i t="default" r="1">
      <x v="44"/>
    </i>
    <i r="1">
      <x v="72"/>
      <x v="33"/>
    </i>
    <i r="2">
      <x v="71"/>
    </i>
    <i r="2">
      <x v="84"/>
    </i>
    <i r="2">
      <x v="179"/>
    </i>
    <i r="2">
      <x v="287"/>
    </i>
    <i r="2">
      <x v="299"/>
    </i>
    <i t="default" r="1">
      <x v="72"/>
    </i>
    <i r="1">
      <x v="73"/>
      <x v="4"/>
    </i>
    <i r="2">
      <x v="53"/>
    </i>
    <i r="2">
      <x v="125"/>
    </i>
    <i r="2">
      <x v="254"/>
    </i>
    <i r="2">
      <x v="377"/>
    </i>
    <i r="2">
      <x v="381"/>
    </i>
    <i t="default" r="1">
      <x v="73"/>
    </i>
    <i r="1">
      <x v="92"/>
      <x v="142"/>
    </i>
    <i r="2">
      <x v="165"/>
    </i>
    <i r="2">
      <x v="233"/>
    </i>
    <i t="default" r="1">
      <x v="92"/>
    </i>
    <i r="1">
      <x v="85"/>
      <x v="59"/>
    </i>
    <i r="2">
      <x v="333"/>
    </i>
    <i t="default" r="1">
      <x v="85"/>
    </i>
    <i r="1">
      <x v="25"/>
      <x v="54"/>
    </i>
    <i r="2">
      <x v="206"/>
    </i>
    <i t="default" r="1">
      <x v="25"/>
    </i>
    <i r="1">
      <x v="39"/>
      <x v="327"/>
    </i>
    <i t="default" r="1">
      <x v="39"/>
    </i>
    <i r="1">
      <x v="110"/>
      <x v="350"/>
    </i>
    <i t="default" r="1">
      <x v="110"/>
    </i>
    <i r="1">
      <x v="136"/>
      <x v="213"/>
    </i>
    <i t="default" r="1">
      <x v="136"/>
    </i>
    <i r="1">
      <x v="48"/>
      <x v="383"/>
    </i>
    <i t="default" r="1">
      <x v="48"/>
    </i>
    <i t="default">
      <x v="10"/>
    </i>
    <i>
      <x v="11"/>
      <x v="74"/>
      <x v="51"/>
    </i>
    <i r="2">
      <x v="68"/>
    </i>
    <i r="2">
      <x v="69"/>
    </i>
    <i r="2">
      <x v="70"/>
    </i>
    <i r="2">
      <x v="138"/>
    </i>
    <i r="2">
      <x v="312"/>
    </i>
    <i t="default" r="1">
      <x v="74"/>
    </i>
    <i r="1">
      <x v="117"/>
      <x v="168"/>
    </i>
    <i r="2">
      <x v="198"/>
    </i>
    <i t="default" r="1">
      <x v="117"/>
    </i>
    <i r="1">
      <x v="131"/>
      <x v="35"/>
    </i>
    <i r="2">
      <x v="337"/>
    </i>
    <i t="default" r="1">
      <x v="131"/>
    </i>
    <i r="1">
      <x v="65"/>
      <x v="64"/>
    </i>
    <i t="default" r="1">
      <x v="65"/>
    </i>
    <i t="default">
      <x v="11"/>
    </i>
    <i>
      <x v="12"/>
      <x v="7"/>
      <x v="57"/>
    </i>
    <i r="2">
      <x v="117"/>
    </i>
    <i r="2">
      <x v="208"/>
    </i>
    <i r="2">
      <x v="247"/>
    </i>
    <i r="2">
      <x v="249"/>
    </i>
    <i r="2">
      <x v="266"/>
    </i>
    <i r="2">
      <x v="308"/>
    </i>
    <i t="default" r="1">
      <x v="7"/>
    </i>
    <i r="1">
      <x v="8"/>
      <x v="131"/>
    </i>
    <i r="2">
      <x v="136"/>
    </i>
    <i r="2">
      <x v="161"/>
    </i>
    <i r="2">
      <x v="190"/>
    </i>
    <i r="2">
      <x v="285"/>
    </i>
    <i r="2">
      <x v="296"/>
    </i>
    <i r="2">
      <x v="314"/>
    </i>
    <i r="2">
      <x v="324"/>
    </i>
    <i r="2">
      <x v="328"/>
    </i>
    <i r="2">
      <x v="373"/>
    </i>
    <i t="default" r="1">
      <x v="8"/>
    </i>
    <i r="1">
      <x v="10"/>
      <x v="45"/>
    </i>
    <i r="2">
      <x v="126"/>
    </i>
    <i r="2">
      <x v="127"/>
    </i>
    <i r="2">
      <x v="196"/>
    </i>
    <i r="2">
      <x v="236"/>
    </i>
    <i r="2">
      <x v="372"/>
    </i>
    <i r="2">
      <x v="374"/>
    </i>
    <i t="default" r="1">
      <x v="10"/>
    </i>
    <i r="1">
      <x v="9"/>
      <x v="54"/>
    </i>
    <i r="2">
      <x v="309"/>
    </i>
    <i r="2">
      <x v="378"/>
    </i>
    <i t="default" r="1">
      <x v="9"/>
    </i>
    <i r="1">
      <x v="11"/>
      <x v="21"/>
    </i>
    <i r="2">
      <x v="22"/>
    </i>
    <i r="2">
      <x v="23"/>
    </i>
    <i r="2">
      <x v="192"/>
    </i>
    <i t="default" r="1">
      <x v="11"/>
    </i>
    <i r="1">
      <x v="12"/>
      <x v="26"/>
    </i>
    <i r="2">
      <x v="209"/>
    </i>
    <i r="2">
      <x v="258"/>
    </i>
    <i r="2">
      <x v="322"/>
    </i>
    <i r="2">
      <x v="353"/>
    </i>
    <i t="default" r="1">
      <x v="12"/>
    </i>
    <i r="1">
      <x v="14"/>
      <x v="170"/>
    </i>
    <i t="default" r="1">
      <x v="14"/>
    </i>
    <i r="1">
      <x v="15"/>
      <x v="47"/>
    </i>
    <i r="2">
      <x v="185"/>
    </i>
    <i t="default" r="1">
      <x v="15"/>
    </i>
    <i r="1">
      <x v="16"/>
      <x v="197"/>
    </i>
    <i r="2">
      <x v="315"/>
    </i>
    <i r="2">
      <x v="370"/>
    </i>
    <i t="default" r="1">
      <x v="16"/>
    </i>
    <i r="1">
      <x v="13"/>
      <x v="44"/>
    </i>
    <i r="2">
      <x v="308"/>
    </i>
    <i r="2">
      <x v="334"/>
    </i>
    <i t="default" r="1">
      <x v="13"/>
    </i>
    <i r="1">
      <x v="17"/>
      <x v="163"/>
    </i>
    <i r="2">
      <x v="307"/>
    </i>
    <i t="default" r="1">
      <x v="17"/>
    </i>
    <i r="1">
      <x v="18"/>
      <x v="240"/>
    </i>
    <i r="2">
      <x v="283"/>
    </i>
    <i t="default" r="1">
      <x v="18"/>
    </i>
    <i r="1">
      <x v="19"/>
      <x v="297"/>
    </i>
    <i t="default" r="1">
      <x v="19"/>
    </i>
    <i t="default">
      <x v="12"/>
    </i>
    <i>
      <x v="13"/>
      <x v="76"/>
      <x v="366"/>
    </i>
    <i t="default" r="1">
      <x v="76"/>
    </i>
    <i r="1">
      <x v="142"/>
      <x v="95"/>
    </i>
    <i r="2">
      <x v="187"/>
    </i>
    <i t="default" r="1">
      <x v="142"/>
    </i>
    <i r="1">
      <x v="115"/>
      <x v="76"/>
    </i>
    <i t="default" r="1">
      <x v="115"/>
    </i>
    <i t="default">
      <x v="13"/>
    </i>
    <i>
      <x v="14"/>
      <x v="30"/>
      <x v="2"/>
    </i>
    <i r="2">
      <x v="195"/>
    </i>
    <i r="2">
      <x v="269"/>
    </i>
    <i r="2">
      <x v="276"/>
    </i>
    <i r="2">
      <x v="380"/>
    </i>
    <i t="default" r="1">
      <x v="30"/>
    </i>
    <i r="1">
      <x v="135"/>
      <x v="85"/>
    </i>
    <i r="2">
      <x v="191"/>
    </i>
    <i r="2">
      <x v="237"/>
    </i>
    <i t="default" r="1">
      <x v="135"/>
    </i>
    <i r="1">
      <x v="29"/>
      <x v="48"/>
    </i>
    <i r="2">
      <x v="265"/>
    </i>
    <i r="2">
      <x v="298"/>
    </i>
    <i t="default" r="1">
      <x v="29"/>
    </i>
    <i r="1">
      <x v="36"/>
      <x/>
    </i>
    <i r="2">
      <x v="174"/>
    </i>
    <i t="default" r="1">
      <x v="36"/>
    </i>
    <i r="1">
      <x v="102"/>
      <x v="293"/>
    </i>
    <i t="default" r="1">
      <x v="102"/>
    </i>
    <i r="1">
      <x v="124"/>
      <x v="109"/>
    </i>
    <i t="default" r="1">
      <x v="124"/>
    </i>
    <i r="1">
      <x v="64"/>
      <x v="28"/>
    </i>
    <i t="default" r="1">
      <x v="64"/>
    </i>
    <i t="default">
      <x v="14"/>
    </i>
    <i>
      <x v="15"/>
      <x v="80"/>
      <x v="56"/>
    </i>
    <i r="2">
      <x v="148"/>
    </i>
    <i r="2">
      <x v="171"/>
    </i>
    <i r="2">
      <x v="181"/>
    </i>
    <i r="2">
      <x v="324"/>
    </i>
    <i t="default" r="1">
      <x v="80"/>
    </i>
    <i r="1">
      <x v="37"/>
      <x v="1"/>
    </i>
    <i r="2">
      <x v="11"/>
    </i>
    <i r="2">
      <x v="39"/>
    </i>
    <i r="2">
      <x v="40"/>
    </i>
    <i r="2">
      <x v="105"/>
    </i>
    <i r="2">
      <x v="221"/>
    </i>
    <i r="2">
      <x v="231"/>
    </i>
    <i t="default" r="1">
      <x v="37"/>
    </i>
    <i r="1">
      <x v="112"/>
      <x v="114"/>
    </i>
    <i r="2">
      <x v="115"/>
    </i>
    <i r="2">
      <x v="141"/>
    </i>
    <i r="2">
      <x v="146"/>
    </i>
    <i t="default" r="1">
      <x v="112"/>
    </i>
    <i r="1">
      <x v="113"/>
      <x v="286"/>
    </i>
    <i r="2">
      <x v="331"/>
    </i>
    <i r="2">
      <x v="365"/>
    </i>
    <i t="default" r="1">
      <x v="113"/>
    </i>
    <i r="1">
      <x v="122"/>
      <x v="24"/>
    </i>
    <i r="2">
      <x v="38"/>
    </i>
    <i r="2">
      <x v="341"/>
    </i>
    <i t="default" r="1">
      <x v="122"/>
    </i>
    <i r="1">
      <x v="63"/>
      <x v="224"/>
    </i>
    <i r="2">
      <x v="271"/>
    </i>
    <i r="2">
      <x v="278"/>
    </i>
    <i t="default" r="1">
      <x v="63"/>
    </i>
    <i r="1">
      <x v="46"/>
      <x v="168"/>
    </i>
    <i r="2">
      <x v="245"/>
    </i>
    <i t="default" r="1">
      <x v="46"/>
    </i>
    <i r="1">
      <x v="41"/>
      <x v="201"/>
    </i>
    <i r="2">
      <x v="336"/>
    </i>
    <i t="default" r="1">
      <x v="41"/>
    </i>
    <i r="1">
      <x v="141"/>
      <x v="97"/>
    </i>
    <i t="default" r="1">
      <x v="141"/>
    </i>
    <i r="1">
      <x v="140"/>
      <x v="244"/>
    </i>
    <i t="default" r="1">
      <x v="140"/>
    </i>
    <i r="1">
      <x v="144"/>
      <x v="108"/>
    </i>
    <i t="default" r="1">
      <x v="144"/>
    </i>
    <i r="1">
      <x v="90"/>
      <x v="251"/>
    </i>
    <i t="default" r="1">
      <x v="90"/>
    </i>
    <i r="1">
      <x v="121"/>
      <x v="228"/>
    </i>
    <i t="default" r="1">
      <x v="121"/>
    </i>
    <i t="default">
      <x v="15"/>
    </i>
    <i>
      <x v="16"/>
      <x v="22"/>
      <x v="102"/>
    </i>
    <i r="2">
      <x v="145"/>
    </i>
    <i r="2">
      <x v="152"/>
    </i>
    <i r="2">
      <x v="238"/>
    </i>
    <i t="default" r="1">
      <x v="22"/>
    </i>
    <i r="1">
      <x v="84"/>
      <x v="140"/>
    </i>
    <i r="2">
      <x v="199"/>
    </i>
    <i r="2">
      <x v="234"/>
    </i>
    <i t="default" r="1">
      <x v="84"/>
    </i>
    <i r="1">
      <x v="42"/>
      <x v="75"/>
    </i>
    <i r="2">
      <x v="90"/>
    </i>
    <i r="2">
      <x v="294"/>
    </i>
    <i r="2">
      <x v="336"/>
    </i>
    <i t="default" r="1">
      <x v="42"/>
    </i>
    <i r="1">
      <x v="108"/>
      <x v="20"/>
    </i>
    <i r="2">
      <x v="62"/>
    </i>
    <i r="2">
      <x v="128"/>
    </i>
    <i r="2">
      <x v="143"/>
    </i>
    <i t="default" r="1">
      <x v="108"/>
    </i>
    <i r="1">
      <x v="23"/>
      <x v="362"/>
    </i>
    <i t="default" r="1">
      <x v="23"/>
    </i>
    <i r="1">
      <x v="130"/>
      <x v="160"/>
    </i>
    <i r="2">
      <x v="214"/>
    </i>
    <i t="default" r="1">
      <x v="130"/>
    </i>
    <i r="1">
      <x v="34"/>
      <x v="82"/>
    </i>
    <i r="2">
      <x v="83"/>
    </i>
    <i t="default" r="1">
      <x v="34"/>
    </i>
    <i r="1">
      <x v="50"/>
      <x v="139"/>
    </i>
    <i r="2">
      <x v="297"/>
    </i>
    <i t="default" r="1">
      <x v="50"/>
    </i>
    <i r="1">
      <x v="143"/>
      <x v="120"/>
    </i>
    <i t="default" r="1">
      <x v="143"/>
    </i>
    <i r="1">
      <x v="132"/>
      <x v="162"/>
    </i>
    <i t="default" r="1">
      <x v="132"/>
    </i>
    <i r="1">
      <x v="129"/>
      <x v="137"/>
    </i>
    <i t="default" r="1">
      <x v="129"/>
    </i>
    <i r="1">
      <x v="31"/>
      <x v="229"/>
    </i>
    <i t="default" r="1">
      <x v="31"/>
    </i>
    <i t="default">
      <x v="16"/>
    </i>
    <i>
      <x v="17"/>
      <x v="66"/>
      <x v="6"/>
    </i>
    <i r="2">
      <x v="7"/>
    </i>
    <i r="2">
      <x v="34"/>
    </i>
    <i r="2">
      <x v="256"/>
    </i>
    <i r="2">
      <x v="257"/>
    </i>
    <i t="default" r="1">
      <x v="66"/>
    </i>
    <i r="1">
      <x v="125"/>
      <x v="301"/>
    </i>
    <i t="default" r="1">
      <x v="125"/>
    </i>
    <i r="1">
      <x v="10"/>
      <x v="330"/>
    </i>
    <i r="2">
      <x v="340"/>
    </i>
    <i r="2">
      <x v="386"/>
    </i>
    <i t="default" r="1">
      <x v="10"/>
    </i>
    <i r="1">
      <x v="111"/>
      <x v="19"/>
    </i>
    <i t="default" r="1">
      <x v="111"/>
    </i>
    <i r="1">
      <x v="68"/>
      <x v="167"/>
    </i>
    <i r="2">
      <x v="303"/>
    </i>
    <i r="2">
      <x v="304"/>
    </i>
    <i t="default" r="1">
      <x v="68"/>
    </i>
    <i t="default">
      <x v="17"/>
    </i>
    <i>
      <x v="18"/>
      <x v="116"/>
      <x v="3"/>
    </i>
    <i r="2">
      <x v="87"/>
    </i>
    <i r="2">
      <x v="306"/>
    </i>
    <i t="default" r="1">
      <x v="116"/>
    </i>
    <i t="default">
      <x v="18"/>
    </i>
    <i>
      <x v="19"/>
      <x v="1"/>
      <x v="24"/>
    </i>
    <i t="default" r="1">
      <x v="1"/>
    </i>
    <i r="1">
      <x v="26"/>
      <x v="252"/>
    </i>
    <i r="2">
      <x v="357"/>
    </i>
    <i t="default" r="1">
      <x v="26"/>
    </i>
    <i r="1">
      <x v="100"/>
      <x v="382"/>
    </i>
    <i t="default" r="1">
      <x v="100"/>
    </i>
    <i r="1">
      <x v="35"/>
      <x v="81"/>
    </i>
    <i r="2">
      <x v="151"/>
    </i>
    <i t="default" r="1">
      <x v="35"/>
    </i>
    <i r="1">
      <x v="78"/>
      <x v="176"/>
    </i>
    <i r="2">
      <x v="319"/>
    </i>
    <i t="default" r="1">
      <x v="78"/>
    </i>
    <i r="1">
      <x v="138"/>
      <x v="360"/>
    </i>
    <i t="default" r="1">
      <x v="138"/>
    </i>
    <i r="1">
      <x v="114"/>
      <x v="155"/>
    </i>
    <i t="default" r="1">
      <x v="114"/>
    </i>
    <i t="default">
      <x v="19"/>
    </i>
    <i t="grand">
      <x/>
    </i>
  </rowItems>
  <colFields count="1">
    <field x="18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ราย" fld="15" subtotal="count" baseField="0" baseItem="0"/>
  </dataFields>
  <formats count="226">
    <format dxfId="225">
      <pivotArea type="all" outline="0" fieldPosition="0"/>
    </format>
    <format dxfId="224">
      <pivotArea grandRow="1" outline="0" fieldPosition="0"/>
    </format>
    <format dxfId="2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2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1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0">
      <pivotArea grandCol="1" outline="0" fieldPosition="0"/>
    </format>
    <format dxfId="2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8">
      <pivotArea dataOnly="0" labelOnly="1" grandRow="1" outline="0" fieldPosition="0"/>
    </format>
    <format dxfId="217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6">
      <pivotArea grandRow="1" outline="0" fieldPosition="0"/>
    </format>
    <format dxfId="2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4">
      <pivotArea type="origin" dataOnly="0" labelOnly="1" outline="0" fieldPosition="0"/>
    </format>
    <format dxfId="213">
      <pivotArea field="12" type="button" dataOnly="0" labelOnly="1" outline="0" axis="axisRow" fieldPosition="0"/>
    </format>
    <format dxfId="212">
      <pivotArea field="11" type="button" dataOnly="0" labelOnly="1" outline="0" axis="axisRow" fieldPosition="1"/>
    </format>
    <format dxfId="211">
      <pivotArea field="10" type="button" dataOnly="0" labelOnly="1" outline="0" axis="axisRow" fieldPosition="2"/>
    </format>
    <format dxfId="210">
      <pivotArea field="18" type="button" dataOnly="0" labelOnly="1" outline="0" axis="axisCol" fieldPosition="0"/>
    </format>
    <format dxfId="209">
      <pivotArea type="topRight" dataOnly="0" labelOnly="1" outline="0" fieldPosition="0"/>
    </format>
    <format dxfId="208">
      <pivotArea dataOnly="0" labelOnly="1" outline="0" fieldPosition="0">
        <references count="1">
          <reference field="18" count="0"/>
        </references>
      </pivotArea>
    </format>
    <format dxfId="207">
      <pivotArea dataOnly="0" labelOnly="1" grandCol="1" outline="0" fieldPosition="0"/>
    </format>
    <format dxfId="206">
      <pivotArea type="origin" dataOnly="0" labelOnly="1" outline="0" fieldPosition="0"/>
    </format>
    <format dxfId="205">
      <pivotArea field="12" type="button" dataOnly="0" labelOnly="1" outline="0" axis="axisRow" fieldPosition="0"/>
    </format>
    <format dxfId="204">
      <pivotArea field="11" type="button" dataOnly="0" labelOnly="1" outline="0" axis="axisRow" fieldPosition="1"/>
    </format>
    <format dxfId="203">
      <pivotArea field="10" type="button" dataOnly="0" labelOnly="1" outline="0" axis="axisRow" fieldPosition="2"/>
    </format>
    <format dxfId="202">
      <pivotArea field="18" type="button" dataOnly="0" labelOnly="1" outline="0" axis="axisCol" fieldPosition="0"/>
    </format>
    <format dxfId="201">
      <pivotArea type="topRight" dataOnly="0" labelOnly="1" outline="0" fieldPosition="0"/>
    </format>
    <format dxfId="200">
      <pivotArea dataOnly="0" labelOnly="1" outline="0" fieldPosition="0">
        <references count="1">
          <reference field="18" count="0"/>
        </references>
      </pivotArea>
    </format>
    <format dxfId="199">
      <pivotArea dataOnly="0" labelOnly="1" grandCol="1" outline="0" fieldPosition="0"/>
    </format>
    <format dxfId="198">
      <pivotArea type="all" dataOnly="0" outline="0" fieldPosition="0"/>
    </format>
    <format dxfId="197">
      <pivotArea type="all" dataOnly="0" outline="0" fieldPosition="0"/>
    </format>
    <format dxfId="196">
      <pivotArea outline="0" fieldPosition="0"/>
    </format>
    <format dxfId="195">
      <pivotArea dataOnly="0" labelOnly="1" outline="0" fieldPosition="0">
        <references count="1">
          <reference field="12" count="0"/>
        </references>
      </pivotArea>
    </format>
    <format dxfId="194">
      <pivotArea dataOnly="0" labelOnly="1" outline="0" fieldPosition="0">
        <references count="1">
          <reference field="12" count="0" defaultSubtotal="1"/>
        </references>
      </pivotArea>
    </format>
    <format dxfId="193">
      <pivotArea dataOnly="0" labelOnly="1" grandRow="1" outline="0" fieldPosition="0"/>
    </format>
    <format dxfId="192">
      <pivotArea dataOnly="0" labelOnly="1" outline="0" fieldPosition="0">
        <references count="2">
          <reference field="11" count="13">
            <x v="12"/>
            <x v="20"/>
            <x v="47"/>
            <x v="67"/>
            <x v="69"/>
            <x v="81"/>
            <x v="86"/>
            <x v="88"/>
            <x v="91"/>
            <x v="94"/>
            <x v="105"/>
            <x v="107"/>
            <x v="128"/>
          </reference>
          <reference field="12" count="1" selected="0">
            <x v="0"/>
          </reference>
        </references>
      </pivotArea>
    </format>
    <format dxfId="191">
      <pivotArea dataOnly="0" labelOnly="1" outline="0" fieldPosition="0">
        <references count="2">
          <reference field="11" count="13" defaultSubtotal="1">
            <x v="12"/>
            <x v="20"/>
            <x v="47"/>
            <x v="67"/>
            <x v="69"/>
            <x v="81"/>
            <x v="86"/>
            <x v="88"/>
            <x v="91"/>
            <x v="94"/>
            <x v="105"/>
            <x v="107"/>
            <x v="128"/>
          </reference>
          <reference field="12" count="1" selected="0">
            <x v="0"/>
          </reference>
        </references>
      </pivotArea>
    </format>
    <format dxfId="190">
      <pivotArea dataOnly="0" labelOnly="1" outline="0" fieldPosition="0">
        <references count="2">
          <reference field="11" count="11">
            <x v="40"/>
            <x v="51"/>
            <x v="56"/>
            <x v="59"/>
            <x v="60"/>
            <x v="70"/>
            <x v="87"/>
            <x v="89"/>
            <x v="90"/>
            <x v="93"/>
            <x v="98"/>
          </reference>
          <reference field="12" count="1" selected="0">
            <x v="1"/>
          </reference>
        </references>
      </pivotArea>
    </format>
    <format dxfId="189">
      <pivotArea dataOnly="0" labelOnly="1" outline="0" fieldPosition="0">
        <references count="2">
          <reference field="11" count="11" defaultSubtotal="1">
            <x v="40"/>
            <x v="51"/>
            <x v="56"/>
            <x v="59"/>
            <x v="60"/>
            <x v="70"/>
            <x v="87"/>
            <x v="89"/>
            <x v="90"/>
            <x v="93"/>
            <x v="98"/>
          </reference>
          <reference field="12" count="1" selected="0">
            <x v="1"/>
          </reference>
        </references>
      </pivotArea>
    </format>
    <format dxfId="188">
      <pivotArea dataOnly="0" labelOnly="1" outline="0" fieldPosition="0">
        <references count="2">
          <reference field="11" count="4">
            <x v="45"/>
            <x v="71"/>
            <x v="106"/>
            <x v="139"/>
          </reference>
          <reference field="12" count="1" selected="0">
            <x v="2"/>
          </reference>
        </references>
      </pivotArea>
    </format>
    <format dxfId="187">
      <pivotArea dataOnly="0" labelOnly="1" outline="0" fieldPosition="0">
        <references count="2">
          <reference field="11" count="4" defaultSubtotal="1">
            <x v="45"/>
            <x v="71"/>
            <x v="106"/>
            <x v="139"/>
          </reference>
          <reference field="12" count="1" selected="0">
            <x v="2"/>
          </reference>
        </references>
      </pivotArea>
    </format>
    <format dxfId="186">
      <pivotArea dataOnly="0" labelOnly="1" outline="0" fieldPosition="0">
        <references count="2">
          <reference field="11" count="4">
            <x v="27"/>
            <x v="33"/>
            <x v="54"/>
            <x v="55"/>
          </reference>
          <reference field="12" count="1" selected="0">
            <x v="3"/>
          </reference>
        </references>
      </pivotArea>
    </format>
    <format dxfId="185">
      <pivotArea dataOnly="0" labelOnly="1" outline="0" fieldPosition="0">
        <references count="2">
          <reference field="11" count="4" defaultSubtotal="1">
            <x v="27"/>
            <x v="33"/>
            <x v="54"/>
            <x v="55"/>
          </reference>
          <reference field="12" count="1" selected="0">
            <x v="3"/>
          </reference>
        </references>
      </pivotArea>
    </format>
    <format dxfId="184">
      <pivotArea dataOnly="0" labelOnly="1" outline="0" fieldPosition="0">
        <references count="2">
          <reference field="11" count="5">
            <x v="24"/>
            <x v="38"/>
            <x v="58"/>
            <x v="77"/>
            <x v="95"/>
          </reference>
          <reference field="12" count="1" selected="0">
            <x v="4"/>
          </reference>
        </references>
      </pivotArea>
    </format>
    <format dxfId="183">
      <pivotArea dataOnly="0" labelOnly="1" outline="0" fieldPosition="0">
        <references count="2">
          <reference field="11" count="5" defaultSubtotal="1">
            <x v="24"/>
            <x v="38"/>
            <x v="58"/>
            <x v="77"/>
            <x v="95"/>
          </reference>
          <reference field="12" count="1" selected="0">
            <x v="4"/>
          </reference>
        </references>
      </pivotArea>
    </format>
    <format dxfId="182">
      <pivotArea dataOnly="0" labelOnly="1" outline="0" fieldPosition="0">
        <references count="2">
          <reference field="11" count="10">
            <x v="21"/>
            <x v="43"/>
            <x v="79"/>
            <x v="104"/>
            <x v="118"/>
            <x v="123"/>
            <x v="126"/>
            <x v="127"/>
            <x v="133"/>
            <x v="134"/>
          </reference>
          <reference field="12" count="1" selected="0">
            <x v="5"/>
          </reference>
        </references>
      </pivotArea>
    </format>
    <format dxfId="181">
      <pivotArea dataOnly="0" labelOnly="1" outline="0" fieldPosition="0">
        <references count="2">
          <reference field="11" count="10" defaultSubtotal="1">
            <x v="21"/>
            <x v="43"/>
            <x v="79"/>
            <x v="104"/>
            <x v="118"/>
            <x v="123"/>
            <x v="126"/>
            <x v="127"/>
            <x v="133"/>
            <x v="134"/>
          </reference>
          <reference field="12" count="1" selected="0">
            <x v="5"/>
          </reference>
        </references>
      </pivotArea>
    </format>
    <format dxfId="180">
      <pivotArea dataOnly="0" labelOnly="1" outline="0" fieldPosition="0">
        <references count="2">
          <reference field="11" count="7">
            <x v="0"/>
            <x v="1"/>
            <x v="2"/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179">
      <pivotArea dataOnly="0" labelOnly="1" outline="0" fieldPosition="0">
        <references count="2">
          <reference field="11" count="7" defaultSubtotal="1">
            <x v="0"/>
            <x v="1"/>
            <x v="2"/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178">
      <pivotArea dataOnly="0" labelOnly="1" outline="0" fieldPosition="0">
        <references count="2">
          <reference field="11" count="9">
            <x v="28"/>
            <x v="32"/>
            <x v="49"/>
            <x v="82"/>
            <x v="99"/>
            <x v="101"/>
            <x v="103"/>
            <x v="109"/>
            <x v="137"/>
          </reference>
          <reference field="12" count="1" selected="0">
            <x v="7"/>
          </reference>
        </references>
      </pivotArea>
    </format>
    <format dxfId="177">
      <pivotArea dataOnly="0" labelOnly="1" outline="0" fieldPosition="0">
        <references count="2">
          <reference field="11" count="9" defaultSubtotal="1">
            <x v="28"/>
            <x v="32"/>
            <x v="49"/>
            <x v="82"/>
            <x v="99"/>
            <x v="101"/>
            <x v="103"/>
            <x v="109"/>
            <x v="137"/>
          </reference>
          <reference field="12" count="1" selected="0">
            <x v="7"/>
          </reference>
        </references>
      </pivotArea>
    </format>
    <format dxfId="176">
      <pivotArea dataOnly="0" labelOnly="1" outline="0" fieldPosition="0">
        <references count="2">
          <reference field="11" count="7">
            <x v="52"/>
            <x v="53"/>
            <x v="57"/>
            <x v="61"/>
            <x v="62"/>
            <x v="83"/>
            <x v="119"/>
          </reference>
          <reference field="12" count="1" selected="0">
            <x v="8"/>
          </reference>
        </references>
      </pivotArea>
    </format>
    <format dxfId="175">
      <pivotArea dataOnly="0" labelOnly="1" outline="0" fieldPosition="0">
        <references count="2">
          <reference field="11" count="7" defaultSubtotal="1">
            <x v="52"/>
            <x v="53"/>
            <x v="57"/>
            <x v="61"/>
            <x v="62"/>
            <x v="83"/>
            <x v="119"/>
          </reference>
          <reference field="12" count="1" selected="0">
            <x v="8"/>
          </reference>
        </references>
      </pivotArea>
    </format>
    <format dxfId="174">
      <pivotArea dataOnly="0" labelOnly="1" outline="0" fieldPosition="0">
        <references count="2">
          <reference field="11" count="3">
            <x v="96"/>
            <x v="97"/>
            <x v="120"/>
          </reference>
          <reference field="12" count="1" selected="0">
            <x v="9"/>
          </reference>
        </references>
      </pivotArea>
    </format>
    <format dxfId="173">
      <pivotArea dataOnly="0" labelOnly="1" outline="0" fieldPosition="0">
        <references count="2">
          <reference field="11" count="3" defaultSubtotal="1">
            <x v="96"/>
            <x v="97"/>
            <x v="120"/>
          </reference>
          <reference field="12" count="1" selected="0">
            <x v="9"/>
          </reference>
        </references>
      </pivotArea>
    </format>
    <format dxfId="172">
      <pivotArea dataOnly="0" labelOnly="1" outline="0" fieldPosition="0">
        <references count="2">
          <reference field="11" count="13">
            <x v="25"/>
            <x v="36"/>
            <x v="39"/>
            <x v="44"/>
            <x v="48"/>
            <x v="64"/>
            <x v="72"/>
            <x v="73"/>
            <x v="75"/>
            <x v="85"/>
            <x v="92"/>
            <x v="110"/>
            <x v="136"/>
          </reference>
          <reference field="12" count="1" selected="0">
            <x v="10"/>
          </reference>
        </references>
      </pivotArea>
    </format>
    <format dxfId="171">
      <pivotArea dataOnly="0" labelOnly="1" outline="0" fieldPosition="0">
        <references count="2">
          <reference field="11" count="13" defaultSubtotal="1">
            <x v="25"/>
            <x v="36"/>
            <x v="39"/>
            <x v="44"/>
            <x v="48"/>
            <x v="64"/>
            <x v="72"/>
            <x v="73"/>
            <x v="75"/>
            <x v="85"/>
            <x v="92"/>
            <x v="110"/>
            <x v="136"/>
          </reference>
          <reference field="12" count="1" selected="0">
            <x v="10"/>
          </reference>
        </references>
      </pivotArea>
    </format>
    <format dxfId="170">
      <pivotArea dataOnly="0" labelOnly="1" outline="0" fieldPosition="0">
        <references count="2">
          <reference field="11" count="4">
            <x v="65"/>
            <x v="74"/>
            <x v="117"/>
            <x v="131"/>
          </reference>
          <reference field="12" count="1" selected="0">
            <x v="11"/>
          </reference>
        </references>
      </pivotArea>
    </format>
    <format dxfId="169">
      <pivotArea dataOnly="0" labelOnly="1" outline="0" fieldPosition="0">
        <references count="2">
          <reference field="11" count="4" defaultSubtotal="1">
            <x v="65"/>
            <x v="74"/>
            <x v="117"/>
            <x v="131"/>
          </reference>
          <reference field="12" count="1" selected="0">
            <x v="11"/>
          </reference>
        </references>
      </pivotArea>
    </format>
    <format dxfId="168">
      <pivotArea dataOnly="0" labelOnly="1" outline="0" fieldPosition="0">
        <references count="2">
          <reference field="11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12" count="1" selected="0">
            <x v="12"/>
          </reference>
        </references>
      </pivotArea>
    </format>
    <format dxfId="167">
      <pivotArea dataOnly="0" labelOnly="1" outline="0" fieldPosition="0">
        <references count="2">
          <reference field="11" count="13" defaultSubtotal="1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12" count="1" selected="0">
            <x v="12"/>
          </reference>
        </references>
      </pivotArea>
    </format>
    <format dxfId="166">
      <pivotArea dataOnly="0" labelOnly="1" outline="0" fieldPosition="0">
        <references count="2">
          <reference field="11" count="3">
            <x v="76"/>
            <x v="115"/>
            <x v="142"/>
          </reference>
          <reference field="12" count="1" selected="0">
            <x v="13"/>
          </reference>
        </references>
      </pivotArea>
    </format>
    <format dxfId="165">
      <pivotArea dataOnly="0" labelOnly="1" outline="0" fieldPosition="0">
        <references count="2">
          <reference field="11" count="3" defaultSubtotal="1">
            <x v="76"/>
            <x v="115"/>
            <x v="142"/>
          </reference>
          <reference field="12" count="1" selected="0">
            <x v="13"/>
          </reference>
        </references>
      </pivotArea>
    </format>
    <format dxfId="164">
      <pivotArea dataOnly="0" labelOnly="1" outline="0" fieldPosition="0">
        <references count="2">
          <reference field="11" count="7">
            <x v="29"/>
            <x v="30"/>
            <x v="36"/>
            <x v="64"/>
            <x v="102"/>
            <x v="124"/>
            <x v="135"/>
          </reference>
          <reference field="12" count="1" selected="0">
            <x v="14"/>
          </reference>
        </references>
      </pivotArea>
    </format>
    <format dxfId="163">
      <pivotArea dataOnly="0" labelOnly="1" outline="0" fieldPosition="0">
        <references count="2">
          <reference field="11" count="7" defaultSubtotal="1">
            <x v="29"/>
            <x v="30"/>
            <x v="36"/>
            <x v="64"/>
            <x v="102"/>
            <x v="124"/>
            <x v="135"/>
          </reference>
          <reference field="12" count="1" selected="0">
            <x v="14"/>
          </reference>
        </references>
      </pivotArea>
    </format>
    <format dxfId="162">
      <pivotArea dataOnly="0" labelOnly="1" outline="0" fieldPosition="0">
        <references count="2">
          <reference field="11" count="13">
            <x v="37"/>
            <x v="41"/>
            <x v="46"/>
            <x v="63"/>
            <x v="80"/>
            <x v="90"/>
            <x v="112"/>
            <x v="113"/>
            <x v="121"/>
            <x v="122"/>
            <x v="140"/>
            <x v="141"/>
            <x v="144"/>
          </reference>
          <reference field="12" count="1" selected="0">
            <x v="15"/>
          </reference>
        </references>
      </pivotArea>
    </format>
    <format dxfId="161">
      <pivotArea dataOnly="0" labelOnly="1" outline="0" fieldPosition="0">
        <references count="2">
          <reference field="11" count="13" defaultSubtotal="1">
            <x v="37"/>
            <x v="41"/>
            <x v="46"/>
            <x v="63"/>
            <x v="80"/>
            <x v="90"/>
            <x v="112"/>
            <x v="113"/>
            <x v="121"/>
            <x v="122"/>
            <x v="140"/>
            <x v="141"/>
            <x v="144"/>
          </reference>
          <reference field="12" count="1" selected="0">
            <x v="15"/>
          </reference>
        </references>
      </pivotArea>
    </format>
    <format dxfId="160">
      <pivotArea dataOnly="0" labelOnly="1" outline="0" fieldPosition="0">
        <references count="2">
          <reference field="11" count="12">
            <x v="22"/>
            <x v="23"/>
            <x v="31"/>
            <x v="34"/>
            <x v="42"/>
            <x v="50"/>
            <x v="84"/>
            <x v="108"/>
            <x v="129"/>
            <x v="130"/>
            <x v="132"/>
            <x v="143"/>
          </reference>
          <reference field="12" count="1" selected="0">
            <x v="16"/>
          </reference>
        </references>
      </pivotArea>
    </format>
    <format dxfId="159">
      <pivotArea dataOnly="0" labelOnly="1" outline="0" fieldPosition="0">
        <references count="2">
          <reference field="11" count="12" defaultSubtotal="1">
            <x v="22"/>
            <x v="23"/>
            <x v="31"/>
            <x v="34"/>
            <x v="42"/>
            <x v="50"/>
            <x v="84"/>
            <x v="108"/>
            <x v="129"/>
            <x v="130"/>
            <x v="132"/>
            <x v="143"/>
          </reference>
          <reference field="12" count="1" selected="0">
            <x v="16"/>
          </reference>
        </references>
      </pivotArea>
    </format>
    <format dxfId="158">
      <pivotArea dataOnly="0" labelOnly="1" outline="0" fieldPosition="0">
        <references count="2">
          <reference field="11" count="5">
            <x v="10"/>
            <x v="66"/>
            <x v="68"/>
            <x v="111"/>
            <x v="125"/>
          </reference>
          <reference field="12" count="1" selected="0">
            <x v="17"/>
          </reference>
        </references>
      </pivotArea>
    </format>
    <format dxfId="157">
      <pivotArea dataOnly="0" labelOnly="1" outline="0" fieldPosition="0">
        <references count="2">
          <reference field="11" count="5" defaultSubtotal="1">
            <x v="10"/>
            <x v="66"/>
            <x v="68"/>
            <x v="111"/>
            <x v="125"/>
          </reference>
          <reference field="12" count="1" selected="0">
            <x v="17"/>
          </reference>
        </references>
      </pivotArea>
    </format>
    <format dxfId="156">
      <pivotArea dataOnly="0" labelOnly="1" outline="0" fieldPosition="0">
        <references count="2">
          <reference field="11" count="1">
            <x v="116"/>
          </reference>
          <reference field="12" count="1" selected="0">
            <x v="18"/>
          </reference>
        </references>
      </pivotArea>
    </format>
    <format dxfId="155">
      <pivotArea dataOnly="0" labelOnly="1" outline="0" fieldPosition="0">
        <references count="2">
          <reference field="11" count="1" defaultSubtotal="1">
            <x v="116"/>
          </reference>
          <reference field="12" count="1" selected="0">
            <x v="18"/>
          </reference>
        </references>
      </pivotArea>
    </format>
    <format dxfId="154">
      <pivotArea dataOnly="0" labelOnly="1" outline="0" fieldPosition="0">
        <references count="2">
          <reference field="11" count="7">
            <x v="1"/>
            <x v="26"/>
            <x v="35"/>
            <x v="78"/>
            <x v="100"/>
            <x v="114"/>
            <x v="138"/>
          </reference>
          <reference field="12" count="1" selected="0">
            <x v="19"/>
          </reference>
        </references>
      </pivotArea>
    </format>
    <format dxfId="153">
      <pivotArea dataOnly="0" labelOnly="1" outline="0" fieldPosition="0">
        <references count="2">
          <reference field="11" count="7" defaultSubtotal="1">
            <x v="1"/>
            <x v="26"/>
            <x v="35"/>
            <x v="78"/>
            <x v="100"/>
            <x v="114"/>
            <x v="138"/>
          </reference>
          <reference field="12" count="1" selected="0">
            <x v="19"/>
          </reference>
        </references>
      </pivotArea>
    </format>
    <format dxfId="152">
      <pivotArea dataOnly="0" labelOnly="1" outline="0" fieldPosition="0">
        <references count="3">
          <reference field="10" count="8">
            <x v="14"/>
            <x v="15"/>
            <x v="16"/>
            <x v="17"/>
            <x v="192"/>
            <x v="222"/>
            <x v="342"/>
            <x v="348"/>
          </reference>
          <reference field="11" count="1" selected="0">
            <x v="20"/>
          </reference>
          <reference field="12" count="1" selected="0">
            <x v="0"/>
          </reference>
        </references>
      </pivotArea>
    </format>
    <format dxfId="151">
      <pivotArea dataOnly="0" labelOnly="1" outline="0" fieldPosition="0">
        <references count="3">
          <reference field="10" count="6">
            <x v="91"/>
            <x v="92"/>
            <x v="132"/>
            <x v="273"/>
            <x v="329"/>
            <x v="390"/>
          </reference>
          <reference field="11" count="1" selected="0">
            <x v="86"/>
          </reference>
          <reference field="12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10" count="6">
            <x v="61"/>
            <x v="135"/>
            <x v="189"/>
            <x v="228"/>
            <x v="250"/>
            <x v="295"/>
          </reference>
          <reference field="11" count="1" selected="0">
            <x v="69"/>
          </reference>
          <reference field="12" count="1" selected="0">
            <x v="0"/>
          </reference>
        </references>
      </pivotArea>
    </format>
    <format dxfId="149">
      <pivotArea dataOnly="0" labelOnly="1" outline="0" fieldPosition="0">
        <references count="3">
          <reference field="10" count="4">
            <x v="41"/>
            <x v="241"/>
            <x v="277"/>
            <x v="343"/>
          </reference>
          <reference field="11" count="1" selected="0">
            <x v="67"/>
          </reference>
          <reference field="12" count="1" selected="0">
            <x v="0"/>
          </reference>
        </references>
      </pivotArea>
    </format>
    <format dxfId="148">
      <pivotArea dataOnly="0" labelOnly="1" outline="0" fieldPosition="0">
        <references count="3">
          <reference field="10" count="6">
            <x v="153"/>
            <x v="205"/>
            <x v="263"/>
            <x v="310"/>
            <x v="318"/>
            <x v="326"/>
          </reference>
          <reference field="11" count="1" selected="0">
            <x v="81"/>
          </reference>
          <reference field="12" count="1" selected="0">
            <x v="0"/>
          </reference>
        </references>
      </pivotArea>
    </format>
    <format dxfId="147">
      <pivotArea dataOnly="0" labelOnly="1" outline="0" fieldPosition="0">
        <references count="3">
          <reference field="10" count="5">
            <x v="27"/>
            <x v="29"/>
            <x v="74"/>
            <x v="159"/>
            <x v="232"/>
          </reference>
          <reference field="11" count="1" selected="0">
            <x v="47"/>
          </reference>
          <reference field="12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10" count="4">
            <x v="77"/>
            <x v="227"/>
            <x v="291"/>
            <x v="352"/>
          </reference>
          <reference field="11" count="1" selected="0">
            <x v="107"/>
          </reference>
          <reference field="12" count="1" selected="0">
            <x v="0"/>
          </reference>
        </references>
      </pivotArea>
    </format>
    <format dxfId="145">
      <pivotArea dataOnly="0" labelOnly="1" outline="0" fieldPosition="0">
        <references count="3">
          <reference field="10" count="3">
            <x v="223"/>
            <x v="226"/>
            <x v="375"/>
          </reference>
          <reference field="11" count="1" selected="0">
            <x v="94"/>
          </reference>
          <reference field="12" count="1" selected="0">
            <x v="0"/>
          </reference>
        </references>
      </pivotArea>
    </format>
    <format dxfId="144">
      <pivotArea dataOnly="0" labelOnly="1" outline="0" fieldPosition="0">
        <references count="3">
          <reference field="10" count="4">
            <x v="12"/>
            <x v="112"/>
            <x v="268"/>
            <x v="356"/>
          </reference>
          <reference field="11" count="1" selected="0">
            <x v="91"/>
          </reference>
          <reference field="12" count="1" selected="0">
            <x v="0"/>
          </reference>
        </references>
      </pivotArea>
    </format>
    <format dxfId="143">
      <pivotArea dataOnly="0" labelOnly="1" outline="0" fieldPosition="0">
        <references count="3">
          <reference field="10" count="2">
            <x v="94"/>
            <x v="316"/>
          </reference>
          <reference field="11" count="1" selected="0">
            <x v="105"/>
          </reference>
          <reference field="12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10" count="2">
            <x v="347"/>
            <x v="371"/>
          </reference>
          <reference field="11" count="1" selected="0">
            <x v="12"/>
          </reference>
          <reference field="12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10" count="3">
            <x v="43"/>
            <x v="230"/>
            <x v="275"/>
          </reference>
          <reference field="11" count="1" selected="0">
            <x v="88"/>
          </reference>
          <reference field="12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10" count="1">
            <x v="280"/>
          </reference>
          <reference field="11" count="1" selected="0">
            <x v="128"/>
          </reference>
          <reference field="12" count="1" selected="0">
            <x v="0"/>
          </reference>
        </references>
      </pivotArea>
    </format>
    <format dxfId="139">
      <pivotArea dataOnly="0" labelOnly="1" outline="0" fieldPosition="0">
        <references count="3">
          <reference field="10" count="4">
            <x v="66"/>
            <x v="86"/>
            <x v="175"/>
            <x v="349"/>
          </reference>
          <reference field="11" count="1" selected="0">
            <x v="51"/>
          </reference>
          <reference field="12" count="1" selected="0">
            <x v="1"/>
          </reference>
        </references>
      </pivotArea>
    </format>
    <format dxfId="138">
      <pivotArea dataOnly="0" labelOnly="1" outline="0" fieldPosition="0">
        <references count="3">
          <reference field="10" count="3">
            <x v="5"/>
            <x v="86"/>
            <x v="367"/>
          </reference>
          <reference field="11" count="1" selected="0">
            <x v="70"/>
          </reference>
          <reference field="12" count="1" selected="0">
            <x v="1"/>
          </reference>
        </references>
      </pivotArea>
    </format>
    <format dxfId="137">
      <pivotArea dataOnly="0" labelOnly="1" outline="0" fieldPosition="0">
        <references count="3">
          <reference field="10" count="3">
            <x v="313"/>
            <x v="363"/>
            <x v="384"/>
          </reference>
          <reference field="11" count="1" selected="0">
            <x v="90"/>
          </reference>
          <reference field="12" count="1" selected="0">
            <x v="1"/>
          </reference>
        </references>
      </pivotArea>
    </format>
    <format dxfId="136">
      <pivotArea dataOnly="0" labelOnly="1" outline="0" fieldPosition="0">
        <references count="3">
          <reference field="10" count="5">
            <x v="97"/>
            <x v="161"/>
            <x v="190"/>
            <x v="193"/>
            <x v="321"/>
          </reference>
          <reference field="11" count="1" selected="0">
            <x v="87"/>
          </reference>
          <reference field="12" count="1" selected="0">
            <x v="1"/>
          </reference>
        </references>
      </pivotArea>
    </format>
    <format dxfId="135">
      <pivotArea dataOnly="0" labelOnly="1" outline="0" fieldPosition="0">
        <references count="3">
          <reference field="10" count="2">
            <x v="324"/>
            <x v="387"/>
          </reference>
          <reference field="11" count="1" selected="0">
            <x v="98"/>
          </reference>
          <reference field="12" count="1" selected="0">
            <x v="1"/>
          </reference>
        </references>
      </pivotArea>
    </format>
    <format dxfId="134">
      <pivotArea dataOnly="0" labelOnly="1" outline="0" fieldPosition="0">
        <references count="3">
          <reference field="10" count="4">
            <x v="80"/>
            <x v="202"/>
            <x v="332"/>
            <x v="376"/>
          </reference>
          <reference field="11" count="1" selected="0">
            <x v="40"/>
          </reference>
          <reference field="12" count="1" selected="0">
            <x v="1"/>
          </reference>
        </references>
      </pivotArea>
    </format>
    <format dxfId="133">
      <pivotArea dataOnly="0" labelOnly="1" outline="0" fieldPosition="0">
        <references count="3">
          <reference field="10" count="4">
            <x v="173"/>
            <x v="186"/>
            <x v="296"/>
            <x v="311"/>
          </reference>
          <reference field="11" count="1" selected="0">
            <x v="56"/>
          </reference>
          <reference field="12" count="1" selected="0">
            <x v="1"/>
          </reference>
        </references>
      </pivotArea>
    </format>
    <format dxfId="132">
      <pivotArea dataOnly="0" labelOnly="1" outline="0" fieldPosition="0">
        <references count="3">
          <reference field="10" count="3">
            <x v="46"/>
            <x v="239"/>
            <x v="347"/>
          </reference>
          <reference field="11" count="1" selected="0">
            <x v="59"/>
          </reference>
          <reference field="12" count="1" selected="0">
            <x v="1"/>
          </reference>
        </references>
      </pivotArea>
    </format>
    <format dxfId="131">
      <pivotArea dataOnly="0" labelOnly="1" outline="0" fieldPosition="0">
        <references count="3">
          <reference field="10" count="3">
            <x v="50"/>
            <x v="302"/>
            <x v="349"/>
          </reference>
          <reference field="11" count="1" selected="0">
            <x v="60"/>
          </reference>
          <reference field="12" count="1" selected="0">
            <x v="1"/>
          </reference>
        </references>
      </pivotArea>
    </format>
    <format dxfId="130">
      <pivotArea dataOnly="0" labelOnly="1" outline="0" fieldPosition="0">
        <references count="3">
          <reference field="10" count="3">
            <x v="327"/>
            <x v="342"/>
            <x v="389"/>
          </reference>
          <reference field="11" count="1" selected="0">
            <x v="89"/>
          </reference>
          <reference field="12" count="1" selected="0">
            <x v="1"/>
          </reference>
        </references>
      </pivotArea>
    </format>
    <format dxfId="129">
      <pivotArea dataOnly="0" labelOnly="1" outline="0" fieldPosition="0">
        <references count="3">
          <reference field="10" count="1">
            <x v="97"/>
          </reference>
          <reference field="11" count="1" selected="0">
            <x v="93"/>
          </reference>
          <reference field="12" count="1" selected="0">
            <x v="1"/>
          </reference>
        </references>
      </pivotArea>
    </format>
    <format dxfId="128">
      <pivotArea dataOnly="0" labelOnly="1" outline="0" fieldPosition="0">
        <references count="3">
          <reference field="10" count="1">
            <x v="188"/>
          </reference>
          <reference field="11" count="1" selected="0">
            <x v="106"/>
          </reference>
          <reference field="12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10" count="1">
            <x v="60"/>
          </reference>
          <reference field="11" count="1" selected="0">
            <x v="139"/>
          </reference>
          <reference field="12" count="1" selected="0">
            <x v="2"/>
          </reference>
        </references>
      </pivotArea>
    </format>
    <format dxfId="126">
      <pivotArea dataOnly="0" labelOnly="1" outline="0" fieldPosition="0">
        <references count="3">
          <reference field="10" count="1">
            <x v="200"/>
          </reference>
          <reference field="11" count="1" selected="0">
            <x v="45"/>
          </reference>
          <reference field="12" count="1" selected="0">
            <x v="2"/>
          </reference>
        </references>
      </pivotArea>
    </format>
    <format dxfId="125">
      <pivotArea dataOnly="0" labelOnly="1" outline="0" fieldPosition="0">
        <references count="3">
          <reference field="10" count="1">
            <x v="111"/>
          </reference>
          <reference field="11" count="1" selected="0">
            <x v="71"/>
          </reference>
          <reference field="12" count="1" selected="0">
            <x v="2"/>
          </reference>
        </references>
      </pivotArea>
    </format>
    <format dxfId="124">
      <pivotArea dataOnly="0" labelOnly="1" outline="0" fieldPosition="0">
        <references count="3">
          <reference field="10" count="2">
            <x v="218"/>
            <x v="364"/>
          </reference>
          <reference field="11" count="1" selected="0">
            <x v="27"/>
          </reference>
          <reference field="12" count="1" selected="0">
            <x v="3"/>
          </reference>
        </references>
      </pivotArea>
    </format>
    <format dxfId="123">
      <pivotArea dataOnly="0" labelOnly="1" outline="0" fieldPosition="0">
        <references count="3">
          <reference field="10" count="1">
            <x v="359"/>
          </reference>
          <reference field="11" count="1" selected="0">
            <x v="55"/>
          </reference>
          <reference field="12" count="1" selected="0">
            <x v="3"/>
          </reference>
        </references>
      </pivotArea>
    </format>
    <format dxfId="122">
      <pivotArea dataOnly="0" labelOnly="1" outline="0" fieldPosition="0">
        <references count="3">
          <reference field="10" count="2">
            <x v="96"/>
            <x v="264"/>
          </reference>
          <reference field="11" count="1" selected="0">
            <x v="33"/>
          </reference>
          <reference field="12" count="1" selected="0">
            <x v="3"/>
          </reference>
        </references>
      </pivotArea>
    </format>
    <format dxfId="121">
      <pivotArea dataOnly="0" labelOnly="1" outline="0" fieldPosition="0">
        <references count="3">
          <reference field="10" count="1">
            <x v="106"/>
          </reference>
          <reference field="11" count="1" selected="0">
            <x v="54"/>
          </reference>
          <reference field="12" count="1" selected="0">
            <x v="3"/>
          </reference>
        </references>
      </pivotArea>
    </format>
    <format dxfId="120">
      <pivotArea dataOnly="0" labelOnly="1" outline="0" fieldPosition="0">
        <references count="3">
          <reference field="10" count="4">
            <x v="73"/>
            <x v="182"/>
            <x v="281"/>
            <x v="351"/>
          </reference>
          <reference field="11" count="1" selected="0">
            <x v="58"/>
          </reference>
          <reference field="12" count="1" selected="0">
            <x v="4"/>
          </reference>
        </references>
      </pivotArea>
    </format>
    <format dxfId="119">
      <pivotArea dataOnly="0" labelOnly="1" outline="0" fieldPosition="0">
        <references count="3">
          <reference field="10" count="3">
            <x v="28"/>
            <x v="134"/>
            <x v="361"/>
          </reference>
          <reference field="11" count="1" selected="0">
            <x v="38"/>
          </reference>
          <reference field="12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10" count="2">
            <x v="58"/>
            <x v="388"/>
          </reference>
          <reference field="11" count="1" selected="0">
            <x v="77"/>
          </reference>
          <reference field="12" count="1" selected="0">
            <x v="4"/>
          </reference>
        </references>
      </pivotArea>
    </format>
    <format dxfId="117">
      <pivotArea dataOnly="0" labelOnly="1" outline="0" fieldPosition="0">
        <references count="3">
          <reference field="10" count="2">
            <x v="242"/>
            <x v="358"/>
          </reference>
          <reference field="11" count="1" selected="0">
            <x v="95"/>
          </reference>
          <reference field="12" count="1" selected="0">
            <x v="4"/>
          </reference>
        </references>
      </pivotArea>
    </format>
    <format dxfId="116">
      <pivotArea dataOnly="0" labelOnly="1" outline="0" fieldPosition="0">
        <references count="3">
          <reference field="10" count="2">
            <x v="137"/>
            <x v="162"/>
          </reference>
          <reference field="11" count="1" selected="0">
            <x v="24"/>
          </reference>
          <reference field="12" count="1" selected="0">
            <x v="4"/>
          </reference>
        </references>
      </pivotArea>
    </format>
    <format dxfId="115">
      <pivotArea dataOnly="0" labelOnly="1" outline="0" fieldPosition="0">
        <references count="3">
          <reference field="10" count="2">
            <x v="30"/>
            <x v="290"/>
          </reference>
          <reference field="11" count="1" selected="0">
            <x v="118"/>
          </reference>
          <reference field="12" count="1" selected="0">
            <x v="5"/>
          </reference>
        </references>
      </pivotArea>
    </format>
    <format dxfId="114">
      <pivotArea dataOnly="0" labelOnly="1" outline="0" fieldPosition="0">
        <references count="3">
          <reference field="10" count="3">
            <x v="55"/>
            <x v="133"/>
            <x v="289"/>
          </reference>
          <reference field="11" count="1" selected="0">
            <x v="133"/>
          </reference>
          <reference field="12" count="1" selected="0">
            <x v="5"/>
          </reference>
        </references>
      </pivotArea>
    </format>
    <format dxfId="113">
      <pivotArea dataOnly="0" labelOnly="1" outline="0" fieldPosition="0">
        <references count="3">
          <reference field="10" count="4">
            <x v="149"/>
            <x v="150"/>
            <x v="183"/>
            <x v="324"/>
          </reference>
          <reference field="11" count="1" selected="0">
            <x v="79"/>
          </reference>
          <reference field="12" count="1" selected="0">
            <x v="5"/>
          </reference>
        </references>
      </pivotArea>
    </format>
    <format dxfId="112">
      <pivotArea dataOnly="0" labelOnly="1" outline="0" fieldPosition="0">
        <references count="3">
          <reference field="10" count="4">
            <x v="11"/>
            <x v="25"/>
            <x v="184"/>
            <x v="235"/>
          </reference>
          <reference field="11" count="1" selected="0">
            <x v="43"/>
          </reference>
          <reference field="12" count="1" selected="0">
            <x v="5"/>
          </reference>
        </references>
      </pivotArea>
    </format>
    <format dxfId="111">
      <pivotArea dataOnly="0" labelOnly="1" outline="0" fieldPosition="0">
        <references count="3">
          <reference field="10" count="3">
            <x v="197"/>
            <x v="319"/>
            <x v="369"/>
          </reference>
          <reference field="11" count="1" selected="0">
            <x v="21"/>
          </reference>
          <reference field="12" count="1" selected="0">
            <x v="5"/>
          </reference>
        </references>
      </pivotArea>
    </format>
    <format dxfId="110">
      <pivotArea dataOnly="0" labelOnly="1" outline="0" fieldPosition="0">
        <references count="3">
          <reference field="10" count="2">
            <x v="194"/>
            <x v="243"/>
          </reference>
          <reference field="11" count="1" selected="0">
            <x v="123"/>
          </reference>
          <reference field="12" count="1" selected="0">
            <x v="5"/>
          </reference>
        </references>
      </pivotArea>
    </format>
    <format dxfId="109">
      <pivotArea dataOnly="0" labelOnly="1" outline="0" fieldPosition="0">
        <references count="3">
          <reference field="10" count="3">
            <x v="31"/>
            <x v="211"/>
            <x v="368"/>
          </reference>
          <reference field="11" count="1" selected="0">
            <x v="104"/>
          </reference>
          <reference field="12" count="1" selected="0">
            <x v="5"/>
          </reference>
        </references>
      </pivotArea>
    </format>
    <format dxfId="108">
      <pivotArea dataOnly="0" labelOnly="1" outline="0" fieldPosition="0">
        <references count="3">
          <reference field="10" count="2">
            <x v="203"/>
            <x v="279"/>
          </reference>
          <reference field="11" count="1" selected="0">
            <x v="126"/>
          </reference>
          <reference field="12" count="1" selected="0">
            <x v="5"/>
          </reference>
        </references>
      </pivotArea>
    </format>
    <format dxfId="107">
      <pivotArea dataOnly="0" labelOnly="1" outline="0" fieldPosition="0">
        <references count="3">
          <reference field="10" count="1">
            <x v="317"/>
          </reference>
          <reference field="11" count="1" selected="0">
            <x v="127"/>
          </reference>
          <reference field="12" count="1" selected="0">
            <x v="5"/>
          </reference>
        </references>
      </pivotArea>
    </format>
    <format dxfId="106">
      <pivotArea dataOnly="0" labelOnly="1" outline="0" fieldPosition="0">
        <references count="3">
          <reference field="10" count="1">
            <x v="118"/>
          </reference>
          <reference field="11" count="1" selected="0">
            <x v="134"/>
          </reference>
          <reference field="12" count="1" selected="0">
            <x v="5"/>
          </reference>
        </references>
      </pivotArea>
    </format>
    <format dxfId="105">
      <pivotArea dataOnly="0" labelOnly="1" outline="0" fieldPosition="0">
        <references count="3">
          <reference field="10" count="5">
            <x v="47"/>
            <x v="120"/>
            <x v="219"/>
            <x v="231"/>
            <x v="284"/>
          </reference>
          <reference field="11" count="1" selected="0">
            <x v="0"/>
          </reference>
          <reference field="12" count="1" selected="0">
            <x v="6"/>
          </reference>
        </references>
      </pivotArea>
    </format>
    <format dxfId="104">
      <pivotArea dataOnly="0" labelOnly="1" outline="0" fieldPosition="0">
        <references count="3">
          <reference field="10" count="3">
            <x v="24"/>
            <x v="210"/>
            <x v="226"/>
          </reference>
          <reference field="11" count="1" selected="0">
            <x v="1"/>
          </reference>
          <reference field="12" count="1" selected="0">
            <x v="6"/>
          </reference>
        </references>
      </pivotArea>
    </format>
    <format dxfId="103">
      <pivotArea dataOnly="0" labelOnly="1" outline="0" fieldPosition="0">
        <references count="3">
          <reference field="10" count="6">
            <x v="63"/>
            <x v="79"/>
            <x v="154"/>
            <x v="157"/>
            <x v="160"/>
            <x v="166"/>
          </reference>
          <reference field="11" count="1" selected="0">
            <x v="2"/>
          </reference>
          <reference field="12" count="1" selected="0">
            <x v="6"/>
          </reference>
        </references>
      </pivotArea>
    </format>
    <format dxfId="102">
      <pivotArea dataOnly="0" labelOnly="1" outline="0" fieldPosition="0">
        <references count="3">
          <reference field="10" count="5">
            <x v="93"/>
            <x v="113"/>
            <x v="158"/>
            <x v="291"/>
            <x v="346"/>
          </reference>
          <reference field="11" count="1" selected="0">
            <x v="3"/>
          </reference>
          <reference field="12" count="1" selected="0">
            <x v="6"/>
          </reference>
        </references>
      </pivotArea>
    </format>
    <format dxfId="101">
      <pivotArea dataOnly="0" labelOnly="1" outline="0" fieldPosition="0">
        <references count="3">
          <reference field="10" count="5">
            <x v="42"/>
            <x v="100"/>
            <x v="110"/>
            <x v="300"/>
            <x v="325"/>
          </reference>
          <reference field="11" count="1" selected="0">
            <x v="4"/>
          </reference>
          <reference field="12" count="1" selected="0">
            <x v="6"/>
          </reference>
        </references>
      </pivotArea>
    </format>
    <format dxfId="100">
      <pivotArea dataOnly="0" labelOnly="1" outline="0" fieldPosition="0">
        <references count="3">
          <reference field="10" count="2">
            <x v="156"/>
            <x v="335"/>
          </reference>
          <reference field="11" count="1" selected="0">
            <x v="5"/>
          </reference>
          <reference field="12" count="1" selected="0">
            <x v="6"/>
          </reference>
        </references>
      </pivotArea>
    </format>
    <format dxfId="99">
      <pivotArea dataOnly="0" labelOnly="1" outline="0" fieldPosition="0">
        <references count="3">
          <reference field="10" count="1">
            <x v="308"/>
          </reference>
          <reference field="11" count="1" selected="0">
            <x v="6"/>
          </reference>
          <reference field="12" count="1" selected="0">
            <x v="6"/>
          </reference>
        </references>
      </pivotArea>
    </format>
    <format dxfId="98">
      <pivotArea dataOnly="0" labelOnly="1" outline="0" fieldPosition="0">
        <references count="3">
          <reference field="10" count="6">
            <x v="101"/>
            <x v="121"/>
            <x v="122"/>
            <x v="124"/>
            <x v="216"/>
            <x v="292"/>
          </reference>
          <reference field="11" count="1" selected="0">
            <x v="99"/>
          </reference>
          <reference field="12" count="1" selected="0">
            <x v="7"/>
          </reference>
        </references>
      </pivotArea>
    </format>
    <format dxfId="97">
      <pivotArea dataOnly="0" labelOnly="1" outline="0" fieldPosition="0">
        <references count="3">
          <reference field="10" count="6">
            <x v="67"/>
            <x v="88"/>
            <x v="207"/>
            <x v="267"/>
            <x v="339"/>
            <x v="353"/>
          </reference>
          <reference field="11" count="1" selected="0">
            <x v="32"/>
          </reference>
          <reference field="12" count="1" selected="0">
            <x v="7"/>
          </reference>
        </references>
      </pivotArea>
    </format>
    <format dxfId="96">
      <pivotArea dataOnly="0" labelOnly="1" outline="0" fieldPosition="0">
        <references count="3">
          <reference field="10" count="3">
            <x v="49"/>
            <x v="78"/>
            <x v="84"/>
          </reference>
          <reference field="11" count="1" selected="0">
            <x v="28"/>
          </reference>
          <reference field="12" count="1" selected="0">
            <x v="7"/>
          </reference>
        </references>
      </pivotArea>
    </format>
    <format dxfId="95">
      <pivotArea dataOnly="0" labelOnly="1" outline="0" fieldPosition="0">
        <references count="3">
          <reference field="10" count="6">
            <x v="37"/>
            <x v="39"/>
            <x v="116"/>
            <x v="123"/>
            <x v="129"/>
            <x v="130"/>
          </reference>
          <reference field="11" count="1" selected="0">
            <x v="101"/>
          </reference>
          <reference field="12" count="1" selected="0">
            <x v="7"/>
          </reference>
        </references>
      </pivotArea>
    </format>
    <format dxfId="94">
      <pivotArea dataOnly="0" labelOnly="1" outline="0" fieldPosition="0">
        <references count="3">
          <reference field="10" count="2">
            <x v="119"/>
            <x v="220"/>
          </reference>
          <reference field="11" count="1" selected="0">
            <x v="109"/>
          </reference>
          <reference field="12" count="1" selected="0">
            <x v="7"/>
          </reference>
        </references>
      </pivotArea>
    </format>
    <format dxfId="93">
      <pivotArea dataOnly="0" labelOnly="1" outline="0" fieldPosition="0">
        <references count="3">
          <reference field="10" count="2">
            <x v="246"/>
            <x v="305"/>
          </reference>
          <reference field="11" count="1" selected="0">
            <x v="103"/>
          </reference>
          <reference field="12" count="1" selected="0">
            <x v="7"/>
          </reference>
        </references>
      </pivotArea>
    </format>
    <format dxfId="92">
      <pivotArea dataOnly="0" labelOnly="1" outline="0" fieldPosition="0">
        <references count="3">
          <reference field="10" count="1">
            <x v="345"/>
          </reference>
          <reference field="11" count="1" selected="0">
            <x v="49"/>
          </reference>
          <reference field="12" count="1" selected="0">
            <x v="7"/>
          </reference>
        </references>
      </pivotArea>
    </format>
    <format dxfId="91">
      <pivotArea dataOnly="0" labelOnly="1" outline="0" fieldPosition="0">
        <references count="3">
          <reference field="10" count="1">
            <x v="9"/>
          </reference>
          <reference field="11" count="1" selected="0">
            <x v="137"/>
          </reference>
          <reference field="12" count="1" selected="0">
            <x v="7"/>
          </reference>
        </references>
      </pivotArea>
    </format>
    <format dxfId="90">
      <pivotArea dataOnly="0" labelOnly="1" outline="0" fieldPosition="0">
        <references count="3">
          <reference field="10" count="1">
            <x v="272"/>
          </reference>
          <reference field="11" count="1" selected="0">
            <x v="82"/>
          </reference>
          <reference field="12" count="1" selected="0">
            <x v="7"/>
          </reference>
        </references>
      </pivotArea>
    </format>
    <format dxfId="89">
      <pivotArea dataOnly="0" labelOnly="1" outline="0" fieldPosition="0">
        <references count="3">
          <reference field="10" count="5">
            <x v="65"/>
            <x v="215"/>
            <x v="261"/>
            <x v="262"/>
            <x v="270"/>
          </reference>
          <reference field="11" count="1" selected="0">
            <x v="52"/>
          </reference>
          <reference field="12" count="1" selected="0">
            <x v="8"/>
          </reference>
        </references>
      </pivotArea>
    </format>
    <format dxfId="88">
      <pivotArea dataOnly="0" labelOnly="1" outline="0" fieldPosition="0">
        <references count="3">
          <reference field="10" count="4">
            <x v="72"/>
            <x v="169"/>
            <x v="288"/>
            <x v="354"/>
          </reference>
          <reference field="11" count="1" selected="0">
            <x v="83"/>
          </reference>
          <reference field="12" count="1" selected="0">
            <x v="8"/>
          </reference>
        </references>
      </pivotArea>
    </format>
    <format dxfId="87">
      <pivotArea dataOnly="0" labelOnly="1" outline="0" fieldPosition="0">
        <references count="3">
          <reference field="10" count="2">
            <x v="248"/>
            <x v="379"/>
          </reference>
          <reference field="11" count="1" selected="0">
            <x v="119"/>
          </reference>
          <reference field="12" count="1" selected="0">
            <x v="8"/>
          </reference>
        </references>
      </pivotArea>
    </format>
    <format dxfId="86">
      <pivotArea dataOnly="0" labelOnly="1" outline="0" fieldPosition="0">
        <references count="3">
          <reference field="10" count="3">
            <x v="144"/>
            <x v="265"/>
            <x v="385"/>
          </reference>
          <reference field="11" count="1" selected="0">
            <x v="53"/>
          </reference>
          <reference field="12" count="1" selected="0">
            <x v="8"/>
          </reference>
        </references>
      </pivotArea>
    </format>
    <format dxfId="85">
      <pivotArea dataOnly="0" labelOnly="1" outline="0" fieldPosition="0">
        <references count="3">
          <reference field="10" count="2">
            <x v="18"/>
            <x v="137"/>
          </reference>
          <reference field="11" count="1" selected="0">
            <x v="62"/>
          </reference>
          <reference field="12" count="1" selected="0">
            <x v="8"/>
          </reference>
        </references>
      </pivotArea>
    </format>
    <format dxfId="84">
      <pivotArea dataOnly="0" labelOnly="1" outline="0" fieldPosition="0">
        <references count="3">
          <reference field="10" count="1">
            <x v="180"/>
          </reference>
          <reference field="11" count="1" selected="0">
            <x v="57"/>
          </reference>
          <reference field="12" count="1" selected="0">
            <x v="8"/>
          </reference>
        </references>
      </pivotArea>
    </format>
    <format dxfId="83">
      <pivotArea dataOnly="0" labelOnly="1" outline="0" fieldPosition="0">
        <references count="3">
          <reference field="10" count="1">
            <x v="282"/>
          </reference>
          <reference field="11" count="1" selected="0">
            <x v="61"/>
          </reference>
          <reference field="12" count="1" selected="0">
            <x v="8"/>
          </reference>
        </references>
      </pivotArea>
    </format>
    <format dxfId="82">
      <pivotArea dataOnly="0" labelOnly="1" outline="0" fieldPosition="0">
        <references count="3">
          <reference field="10" count="4">
            <x v="89"/>
            <x v="172"/>
            <x v="177"/>
            <x v="364"/>
          </reference>
          <reference field="11" count="1" selected="0">
            <x v="96"/>
          </reference>
          <reference field="12" count="1" selected="0">
            <x v="9"/>
          </reference>
        </references>
      </pivotArea>
    </format>
    <format dxfId="81">
      <pivotArea dataOnly="0" labelOnly="1" outline="0" fieldPosition="0">
        <references count="3">
          <reference field="10" count="2">
            <x v="13"/>
            <x v="24"/>
          </reference>
          <reference field="11" count="1" selected="0">
            <x v="97"/>
          </reference>
          <reference field="12" count="1" selected="0">
            <x v="9"/>
          </reference>
        </references>
      </pivotArea>
    </format>
    <format dxfId="80">
      <pivotArea dataOnly="0" labelOnly="1" outline="0" fieldPosition="0">
        <references count="3">
          <reference field="10" count="1">
            <x v="225"/>
          </reference>
          <reference field="11" count="1" selected="0">
            <x v="120"/>
          </reference>
          <reference field="12" count="1" selected="0">
            <x v="9"/>
          </reference>
        </references>
      </pivotArea>
    </format>
    <format dxfId="79">
      <pivotArea dataOnly="0" labelOnly="1" outline="0" fieldPosition="0">
        <references count="3">
          <reference field="10" count="11">
            <x v="10"/>
            <x v="50"/>
            <x v="52"/>
            <x v="98"/>
            <x v="99"/>
            <x v="160"/>
            <x v="204"/>
            <x v="320"/>
            <x v="338"/>
            <x v="344"/>
            <x v="355"/>
          </reference>
          <reference field="11" count="1" selected="0">
            <x v="36"/>
          </reference>
          <reference field="12" count="1" selected="0">
            <x v="10"/>
          </reference>
        </references>
      </pivotArea>
    </format>
    <format dxfId="78">
      <pivotArea dataOnly="0" labelOnly="1" outline="0" fieldPosition="0">
        <references count="3">
          <reference field="10" count="12">
            <x v="47"/>
            <x v="104"/>
            <x v="140"/>
            <x v="147"/>
            <x v="164"/>
            <x v="178"/>
            <x v="212"/>
            <x v="217"/>
            <x v="253"/>
            <x v="255"/>
            <x v="342"/>
            <x v="343"/>
          </reference>
          <reference field="11" count="1" selected="0">
            <x v="64"/>
          </reference>
          <reference field="12" count="1" selected="0">
            <x v="10"/>
          </reference>
        </references>
      </pivotArea>
    </format>
    <format dxfId="77">
      <pivotArea dataOnly="0" labelOnly="1" outline="0" fieldPosition="0">
        <references count="3">
          <reference field="10" count="5">
            <x v="8"/>
            <x v="152"/>
            <x v="169"/>
            <x v="274"/>
            <x v="323"/>
          </reference>
          <reference field="11" count="1" selected="0">
            <x v="75"/>
          </reference>
          <reference field="12" count="1" selected="0">
            <x v="10"/>
          </reference>
        </references>
      </pivotArea>
    </format>
    <format dxfId="76">
      <pivotArea dataOnly="0" labelOnly="1" outline="0" fieldPosition="0">
        <references count="3">
          <reference field="10" count="9">
            <x v="14"/>
            <x v="32"/>
            <x v="36"/>
            <x v="103"/>
            <x v="107"/>
            <x v="168"/>
            <x v="223"/>
            <x v="259"/>
            <x v="260"/>
          </reference>
          <reference field="11" count="1" selected="0">
            <x v="44"/>
          </reference>
          <reference field="12" count="1" selected="0">
            <x v="10"/>
          </reference>
        </references>
      </pivotArea>
    </format>
    <format dxfId="75">
      <pivotArea dataOnly="0" labelOnly="1" outline="0" fieldPosition="0">
        <references count="3">
          <reference field="10" count="6">
            <x v="33"/>
            <x v="71"/>
            <x v="84"/>
            <x v="179"/>
            <x v="287"/>
            <x v="299"/>
          </reference>
          <reference field="11" count="1" selected="0">
            <x v="72"/>
          </reference>
          <reference field="12" count="1" selected="0">
            <x v="10"/>
          </reference>
        </references>
      </pivotArea>
    </format>
    <format dxfId="74">
      <pivotArea dataOnly="0" labelOnly="1" outline="0" fieldPosition="0">
        <references count="3">
          <reference field="10" count="6">
            <x v="4"/>
            <x v="53"/>
            <x v="125"/>
            <x v="254"/>
            <x v="377"/>
            <x v="381"/>
          </reference>
          <reference field="11" count="1" selected="0">
            <x v="73"/>
          </reference>
          <reference field="12" count="1" selected="0">
            <x v="10"/>
          </reference>
        </references>
      </pivotArea>
    </format>
    <format dxfId="73">
      <pivotArea dataOnly="0" labelOnly="1" outline="0" fieldPosition="0">
        <references count="3">
          <reference field="10" count="3">
            <x v="142"/>
            <x v="165"/>
            <x v="233"/>
          </reference>
          <reference field="11" count="1" selected="0">
            <x v="92"/>
          </reference>
          <reference field="12" count="1" selected="0">
            <x v="10"/>
          </reference>
        </references>
      </pivotArea>
    </format>
    <format dxfId="72">
      <pivotArea dataOnly="0" labelOnly="1" outline="0" fieldPosition="0">
        <references count="3">
          <reference field="10" count="2">
            <x v="59"/>
            <x v="333"/>
          </reference>
          <reference field="11" count="1" selected="0">
            <x v="85"/>
          </reference>
          <reference field="12" count="1" selected="0">
            <x v="10"/>
          </reference>
        </references>
      </pivotArea>
    </format>
    <format dxfId="71">
      <pivotArea dataOnly="0" labelOnly="1" outline="0" fieldPosition="0">
        <references count="3">
          <reference field="10" count="2">
            <x v="54"/>
            <x v="206"/>
          </reference>
          <reference field="11" count="1" selected="0">
            <x v="25"/>
          </reference>
          <reference field="12" count="1" selected="0">
            <x v="10"/>
          </reference>
        </references>
      </pivotArea>
    </format>
    <format dxfId="70">
      <pivotArea dataOnly="0" labelOnly="1" outline="0" fieldPosition="0">
        <references count="3">
          <reference field="10" count="1">
            <x v="327"/>
          </reference>
          <reference field="11" count="1" selected="0">
            <x v="39"/>
          </reference>
          <reference field="12" count="1" selected="0">
            <x v="10"/>
          </reference>
        </references>
      </pivotArea>
    </format>
    <format dxfId="69">
      <pivotArea dataOnly="0" labelOnly="1" outline="0" fieldPosition="0">
        <references count="3">
          <reference field="10" count="1">
            <x v="350"/>
          </reference>
          <reference field="11" count="1" selected="0">
            <x v="110"/>
          </reference>
          <reference field="12" count="1" selected="0">
            <x v="10"/>
          </reference>
        </references>
      </pivotArea>
    </format>
    <format dxfId="68">
      <pivotArea dataOnly="0" labelOnly="1" outline="0" fieldPosition="0">
        <references count="3">
          <reference field="10" count="1">
            <x v="213"/>
          </reference>
          <reference field="11" count="1" selected="0">
            <x v="136"/>
          </reference>
          <reference field="12" count="1" selected="0">
            <x v="10"/>
          </reference>
        </references>
      </pivotArea>
    </format>
    <format dxfId="67">
      <pivotArea dataOnly="0" labelOnly="1" outline="0" fieldPosition="0">
        <references count="3">
          <reference field="10" count="1">
            <x v="383"/>
          </reference>
          <reference field="11" count="1" selected="0">
            <x v="48"/>
          </reference>
          <reference field="12" count="1" selected="0">
            <x v="10"/>
          </reference>
        </references>
      </pivotArea>
    </format>
    <format dxfId="66">
      <pivotArea dataOnly="0" labelOnly="1" outline="0" fieldPosition="0">
        <references count="3">
          <reference field="10" count="6">
            <x v="51"/>
            <x v="68"/>
            <x v="69"/>
            <x v="70"/>
            <x v="138"/>
            <x v="312"/>
          </reference>
          <reference field="11" count="1" selected="0">
            <x v="74"/>
          </reference>
          <reference field="12" count="1" selected="0">
            <x v="11"/>
          </reference>
        </references>
      </pivotArea>
    </format>
    <format dxfId="65">
      <pivotArea dataOnly="0" labelOnly="1" outline="0" fieldPosition="0">
        <references count="3">
          <reference field="10" count="2">
            <x v="168"/>
            <x v="198"/>
          </reference>
          <reference field="11" count="1" selected="0">
            <x v="117"/>
          </reference>
          <reference field="12" count="1" selected="0">
            <x v="11"/>
          </reference>
        </references>
      </pivotArea>
    </format>
    <format dxfId="64">
      <pivotArea dataOnly="0" labelOnly="1" outline="0" fieldPosition="0">
        <references count="3">
          <reference field="10" count="2">
            <x v="35"/>
            <x v="337"/>
          </reference>
          <reference field="11" count="1" selected="0">
            <x v="131"/>
          </reference>
          <reference field="12" count="1" selected="0">
            <x v="11"/>
          </reference>
        </references>
      </pivotArea>
    </format>
    <format dxfId="63">
      <pivotArea dataOnly="0" labelOnly="1" outline="0" fieldPosition="0">
        <references count="3">
          <reference field="10" count="1">
            <x v="64"/>
          </reference>
          <reference field="11" count="1" selected="0">
            <x v="65"/>
          </reference>
          <reference field="12" count="1" selected="0">
            <x v="11"/>
          </reference>
        </references>
      </pivotArea>
    </format>
    <format dxfId="62">
      <pivotArea dataOnly="0" labelOnly="1" outline="0" fieldPosition="0">
        <references count="3">
          <reference field="10" count="7">
            <x v="57"/>
            <x v="117"/>
            <x v="208"/>
            <x v="247"/>
            <x v="249"/>
            <x v="266"/>
            <x v="308"/>
          </reference>
          <reference field="11" count="1" selected="0">
            <x v="7"/>
          </reference>
          <reference field="12" count="1" selected="0">
            <x v="12"/>
          </reference>
        </references>
      </pivotArea>
    </format>
    <format dxfId="61">
      <pivotArea dataOnly="0" labelOnly="1" outline="0" fieldPosition="0">
        <references count="3">
          <reference field="10" count="10">
            <x v="131"/>
            <x v="136"/>
            <x v="161"/>
            <x v="190"/>
            <x v="285"/>
            <x v="296"/>
            <x v="314"/>
            <x v="324"/>
            <x v="328"/>
            <x v="373"/>
          </reference>
          <reference field="11" count="1" selected="0">
            <x v="8"/>
          </reference>
          <reference field="12" count="1" selected="0">
            <x v="12"/>
          </reference>
        </references>
      </pivotArea>
    </format>
    <format dxfId="60">
      <pivotArea dataOnly="0" labelOnly="1" outline="0" fieldPosition="0">
        <references count="3">
          <reference field="10" count="7">
            <x v="45"/>
            <x v="126"/>
            <x v="127"/>
            <x v="196"/>
            <x v="236"/>
            <x v="372"/>
            <x v="374"/>
          </reference>
          <reference field="11" count="1" selected="0">
            <x v="10"/>
          </reference>
          <reference field="12" count="1" selected="0">
            <x v="12"/>
          </reference>
        </references>
      </pivotArea>
    </format>
    <format dxfId="59">
      <pivotArea dataOnly="0" labelOnly="1" outline="0" fieldPosition="0">
        <references count="3">
          <reference field="10" count="3">
            <x v="54"/>
            <x v="309"/>
            <x v="378"/>
          </reference>
          <reference field="11" count="1" selected="0">
            <x v="9"/>
          </reference>
          <reference field="12" count="1" selected="0">
            <x v="12"/>
          </reference>
        </references>
      </pivotArea>
    </format>
    <format dxfId="58">
      <pivotArea dataOnly="0" labelOnly="1" outline="0" fieldPosition="0">
        <references count="3">
          <reference field="10" count="4">
            <x v="21"/>
            <x v="22"/>
            <x v="23"/>
            <x v="192"/>
          </reference>
          <reference field="11" count="1" selected="0">
            <x v="11"/>
          </reference>
          <reference field="12" count="1" selected="0">
            <x v="12"/>
          </reference>
        </references>
      </pivotArea>
    </format>
    <format dxfId="57">
      <pivotArea dataOnly="0" labelOnly="1" outline="0" fieldPosition="0">
        <references count="3">
          <reference field="10" count="5">
            <x v="26"/>
            <x v="209"/>
            <x v="258"/>
            <x v="322"/>
            <x v="353"/>
          </reference>
          <reference field="11" count="1" selected="0">
            <x v="12"/>
          </reference>
          <reference field="12" count="1" selected="0">
            <x v="12"/>
          </reference>
        </references>
      </pivotArea>
    </format>
    <format dxfId="56">
      <pivotArea dataOnly="0" labelOnly="1" outline="0" fieldPosition="0">
        <references count="3">
          <reference field="10" count="1">
            <x v="170"/>
          </reference>
          <reference field="11" count="1" selected="0">
            <x v="14"/>
          </reference>
          <reference field="12" count="1" selected="0">
            <x v="12"/>
          </reference>
        </references>
      </pivotArea>
    </format>
    <format dxfId="55">
      <pivotArea dataOnly="0" labelOnly="1" outline="0" fieldPosition="0">
        <references count="3">
          <reference field="10" count="2">
            <x v="47"/>
            <x v="185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54">
      <pivotArea dataOnly="0" labelOnly="1" outline="0" fieldPosition="0">
        <references count="3">
          <reference field="10" count="3">
            <x v="197"/>
            <x v="315"/>
            <x v="370"/>
          </reference>
          <reference field="11" count="1" selected="0">
            <x v="16"/>
          </reference>
          <reference field="12" count="1" selected="0">
            <x v="12"/>
          </reference>
        </references>
      </pivotArea>
    </format>
    <format dxfId="53">
      <pivotArea dataOnly="0" labelOnly="1" outline="0" fieldPosition="0">
        <references count="3">
          <reference field="10" count="3">
            <x v="44"/>
            <x v="308"/>
            <x v="334"/>
          </reference>
          <reference field="11" count="1" selected="0">
            <x v="13"/>
          </reference>
          <reference field="12" count="1" selected="0">
            <x v="12"/>
          </reference>
        </references>
      </pivotArea>
    </format>
    <format dxfId="52">
      <pivotArea dataOnly="0" labelOnly="1" outline="0" fieldPosition="0">
        <references count="3">
          <reference field="10" count="2">
            <x v="163"/>
            <x v="307"/>
          </reference>
          <reference field="11" count="1" selected="0">
            <x v="17"/>
          </reference>
          <reference field="12" count="1" selected="0">
            <x v="12"/>
          </reference>
        </references>
      </pivotArea>
    </format>
    <format dxfId="51">
      <pivotArea dataOnly="0" labelOnly="1" outline="0" fieldPosition="0">
        <references count="3">
          <reference field="10" count="2">
            <x v="240"/>
            <x v="283"/>
          </reference>
          <reference field="11" count="1" selected="0">
            <x v="18"/>
          </reference>
          <reference field="12" count="1" selected="0">
            <x v="12"/>
          </reference>
        </references>
      </pivotArea>
    </format>
    <format dxfId="50">
      <pivotArea dataOnly="0" labelOnly="1" outline="0" fieldPosition="0">
        <references count="3">
          <reference field="10" count="1">
            <x v="297"/>
          </reference>
          <reference field="11" count="1" selected="0">
            <x v="19"/>
          </reference>
          <reference field="12" count="1" selected="0">
            <x v="12"/>
          </reference>
        </references>
      </pivotArea>
    </format>
    <format dxfId="49">
      <pivotArea dataOnly="0" labelOnly="1" outline="0" fieldPosition="0">
        <references count="3">
          <reference field="10" count="1">
            <x v="366"/>
          </reference>
          <reference field="11" count="1" selected="0">
            <x v="76"/>
          </reference>
          <reference field="12" count="1" selected="0">
            <x v="13"/>
          </reference>
        </references>
      </pivotArea>
    </format>
    <format dxfId="48">
      <pivotArea dataOnly="0" labelOnly="1" outline="0" fieldPosition="0">
        <references count="3">
          <reference field="10" count="2">
            <x v="95"/>
            <x v="187"/>
          </reference>
          <reference field="11" count="1" selected="0">
            <x v="142"/>
          </reference>
          <reference field="12" count="1" selected="0">
            <x v="13"/>
          </reference>
        </references>
      </pivotArea>
    </format>
    <format dxfId="47">
      <pivotArea dataOnly="0" labelOnly="1" outline="0" fieldPosition="0">
        <references count="3">
          <reference field="10" count="1">
            <x v="76"/>
          </reference>
          <reference field="11" count="1" selected="0">
            <x v="115"/>
          </reference>
          <reference field="12" count="1" selected="0">
            <x v="13"/>
          </reference>
        </references>
      </pivotArea>
    </format>
    <format dxfId="46">
      <pivotArea dataOnly="0" labelOnly="1" outline="0" fieldPosition="0">
        <references count="3">
          <reference field="10" count="5">
            <x v="2"/>
            <x v="195"/>
            <x v="269"/>
            <x v="276"/>
            <x v="380"/>
          </reference>
          <reference field="11" count="1" selected="0">
            <x v="30"/>
          </reference>
          <reference field="12" count="1" selected="0">
            <x v="14"/>
          </reference>
        </references>
      </pivotArea>
    </format>
    <format dxfId="45">
      <pivotArea dataOnly="0" labelOnly="1" outline="0" fieldPosition="0">
        <references count="3">
          <reference field="10" count="3">
            <x v="85"/>
            <x v="191"/>
            <x v="237"/>
          </reference>
          <reference field="11" count="1" selected="0">
            <x v="135"/>
          </reference>
          <reference field="12" count="1" selected="0">
            <x v="14"/>
          </reference>
        </references>
      </pivotArea>
    </format>
    <format dxfId="44">
      <pivotArea dataOnly="0" labelOnly="1" outline="0" fieldPosition="0">
        <references count="3">
          <reference field="10" count="3">
            <x v="48"/>
            <x v="265"/>
            <x v="298"/>
          </reference>
          <reference field="11" count="1" selected="0">
            <x v="29"/>
          </reference>
          <reference field="12" count="1" selected="0">
            <x v="14"/>
          </reference>
        </references>
      </pivotArea>
    </format>
    <format dxfId="43">
      <pivotArea dataOnly="0" labelOnly="1" outline="0" fieldPosition="0">
        <references count="3">
          <reference field="10" count="2">
            <x v="0"/>
            <x v="174"/>
          </reference>
          <reference field="11" count="1" selected="0">
            <x v="36"/>
          </reference>
          <reference field="12" count="1" selected="0">
            <x v="14"/>
          </reference>
        </references>
      </pivotArea>
    </format>
    <format dxfId="42">
      <pivotArea dataOnly="0" labelOnly="1" outline="0" fieldPosition="0">
        <references count="3">
          <reference field="10" count="1">
            <x v="293"/>
          </reference>
          <reference field="11" count="1" selected="0">
            <x v="102"/>
          </reference>
          <reference field="12" count="1" selected="0">
            <x v="14"/>
          </reference>
        </references>
      </pivotArea>
    </format>
    <format dxfId="41">
      <pivotArea dataOnly="0" labelOnly="1" outline="0" fieldPosition="0">
        <references count="3">
          <reference field="10" count="1">
            <x v="109"/>
          </reference>
          <reference field="11" count="1" selected="0">
            <x v="124"/>
          </reference>
          <reference field="12" count="1" selected="0">
            <x v="14"/>
          </reference>
        </references>
      </pivotArea>
    </format>
    <format dxfId="40">
      <pivotArea dataOnly="0" labelOnly="1" outline="0" fieldPosition="0">
        <references count="3">
          <reference field="10" count="1">
            <x v="28"/>
          </reference>
          <reference field="11" count="1" selected="0">
            <x v="64"/>
          </reference>
          <reference field="12" count="1" selected="0">
            <x v="14"/>
          </reference>
        </references>
      </pivotArea>
    </format>
    <format dxfId="39">
      <pivotArea dataOnly="0" labelOnly="1" outline="0" fieldPosition="0">
        <references count="3">
          <reference field="10" count="5">
            <x v="56"/>
            <x v="148"/>
            <x v="171"/>
            <x v="181"/>
            <x v="324"/>
          </reference>
          <reference field="11" count="1" selected="0">
            <x v="80"/>
          </reference>
          <reference field="12" count="1" selected="0">
            <x v="15"/>
          </reference>
        </references>
      </pivotArea>
    </format>
    <format dxfId="38">
      <pivotArea dataOnly="0" labelOnly="1" outline="0" fieldPosition="0">
        <references count="3">
          <reference field="10" count="7">
            <x v="1"/>
            <x v="11"/>
            <x v="39"/>
            <x v="40"/>
            <x v="105"/>
            <x v="221"/>
            <x v="231"/>
          </reference>
          <reference field="11" count="1" selected="0">
            <x v="37"/>
          </reference>
          <reference field="12" count="1" selected="0">
            <x v="15"/>
          </reference>
        </references>
      </pivotArea>
    </format>
    <format dxfId="37">
      <pivotArea dataOnly="0" labelOnly="1" outline="0" fieldPosition="0">
        <references count="3">
          <reference field="10" count="4">
            <x v="114"/>
            <x v="115"/>
            <x v="141"/>
            <x v="146"/>
          </reference>
          <reference field="11" count="1" selected="0">
            <x v="112"/>
          </reference>
          <reference field="12" count="1" selected="0">
            <x v="15"/>
          </reference>
        </references>
      </pivotArea>
    </format>
    <format dxfId="36">
      <pivotArea dataOnly="0" labelOnly="1" outline="0" fieldPosition="0">
        <references count="3">
          <reference field="10" count="3">
            <x v="286"/>
            <x v="331"/>
            <x v="365"/>
          </reference>
          <reference field="11" count="1" selected="0">
            <x v="113"/>
          </reference>
          <reference field="12" count="1" selected="0">
            <x v="15"/>
          </reference>
        </references>
      </pivotArea>
    </format>
    <format dxfId="35">
      <pivotArea dataOnly="0" labelOnly="1" outline="0" fieldPosition="0">
        <references count="3">
          <reference field="10" count="3">
            <x v="24"/>
            <x v="38"/>
            <x v="341"/>
          </reference>
          <reference field="11" count="1" selected="0">
            <x v="122"/>
          </reference>
          <reference field="12" count="1" selected="0">
            <x v="15"/>
          </reference>
        </references>
      </pivotArea>
    </format>
    <format dxfId="34">
      <pivotArea dataOnly="0" labelOnly="1" outline="0" fieldPosition="0">
        <references count="3">
          <reference field="10" count="3">
            <x v="224"/>
            <x v="271"/>
            <x v="278"/>
          </reference>
          <reference field="11" count="1" selected="0">
            <x v="63"/>
          </reference>
          <reference field="12" count="1" selected="0">
            <x v="15"/>
          </reference>
        </references>
      </pivotArea>
    </format>
    <format dxfId="33">
      <pivotArea dataOnly="0" labelOnly="1" outline="0" fieldPosition="0">
        <references count="3">
          <reference field="10" count="2">
            <x v="168"/>
            <x v="245"/>
          </reference>
          <reference field="11" count="1" selected="0">
            <x v="46"/>
          </reference>
          <reference field="12" count="1" selected="0">
            <x v="15"/>
          </reference>
        </references>
      </pivotArea>
    </format>
    <format dxfId="32">
      <pivotArea dataOnly="0" labelOnly="1" outline="0" fieldPosition="0">
        <references count="3">
          <reference field="10" count="2">
            <x v="201"/>
            <x v="336"/>
          </reference>
          <reference field="11" count="1" selected="0">
            <x v="41"/>
          </reference>
          <reference field="12" count="1" selected="0">
            <x v="15"/>
          </reference>
        </references>
      </pivotArea>
    </format>
    <format dxfId="31">
      <pivotArea dataOnly="0" labelOnly="1" outline="0" fieldPosition="0">
        <references count="3">
          <reference field="10" count="1">
            <x v="97"/>
          </reference>
          <reference field="11" count="1" selected="0">
            <x v="141"/>
          </reference>
          <reference field="12" count="1" selected="0">
            <x v="15"/>
          </reference>
        </references>
      </pivotArea>
    </format>
    <format dxfId="30">
      <pivotArea dataOnly="0" labelOnly="1" outline="0" fieldPosition="0">
        <references count="3">
          <reference field="10" count="1">
            <x v="244"/>
          </reference>
          <reference field="11" count="1" selected="0">
            <x v="140"/>
          </reference>
          <reference field="12" count="1" selected="0">
            <x v="15"/>
          </reference>
        </references>
      </pivotArea>
    </format>
    <format dxfId="29">
      <pivotArea dataOnly="0" labelOnly="1" outline="0" fieldPosition="0">
        <references count="3">
          <reference field="10" count="1">
            <x v="108"/>
          </reference>
          <reference field="11" count="1" selected="0">
            <x v="144"/>
          </reference>
          <reference field="12" count="1" selected="0">
            <x v="15"/>
          </reference>
        </references>
      </pivotArea>
    </format>
    <format dxfId="28">
      <pivotArea dataOnly="0" labelOnly="1" outline="0" fieldPosition="0">
        <references count="3">
          <reference field="10" count="1">
            <x v="251"/>
          </reference>
          <reference field="11" count="1" selected="0">
            <x v="90"/>
          </reference>
          <reference field="12" count="1" selected="0">
            <x v="15"/>
          </reference>
        </references>
      </pivotArea>
    </format>
    <format dxfId="27">
      <pivotArea dataOnly="0" labelOnly="1" outline="0" fieldPosition="0">
        <references count="3">
          <reference field="10" count="1">
            <x v="228"/>
          </reference>
          <reference field="11" count="1" selected="0">
            <x v="121"/>
          </reference>
          <reference field="12" count="1" selected="0">
            <x v="15"/>
          </reference>
        </references>
      </pivotArea>
    </format>
    <format dxfId="26">
      <pivotArea dataOnly="0" labelOnly="1" outline="0" fieldPosition="0">
        <references count="3">
          <reference field="10" count="4">
            <x v="102"/>
            <x v="145"/>
            <x v="152"/>
            <x v="238"/>
          </reference>
          <reference field="11" count="1" selected="0">
            <x v="22"/>
          </reference>
          <reference field="12" count="1" selected="0">
            <x v="16"/>
          </reference>
        </references>
      </pivotArea>
    </format>
    <format dxfId="25">
      <pivotArea dataOnly="0" labelOnly="1" outline="0" fieldPosition="0">
        <references count="3">
          <reference field="10" count="3">
            <x v="140"/>
            <x v="199"/>
            <x v="234"/>
          </reference>
          <reference field="11" count="1" selected="0">
            <x v="84"/>
          </reference>
          <reference field="12" count="1" selected="0">
            <x v="16"/>
          </reference>
        </references>
      </pivotArea>
    </format>
    <format dxfId="24">
      <pivotArea dataOnly="0" labelOnly="1" outline="0" fieldPosition="0">
        <references count="3">
          <reference field="10" count="4">
            <x v="75"/>
            <x v="90"/>
            <x v="294"/>
            <x v="336"/>
          </reference>
          <reference field="11" count="1" selected="0">
            <x v="42"/>
          </reference>
          <reference field="12" count="1" selected="0">
            <x v="16"/>
          </reference>
        </references>
      </pivotArea>
    </format>
    <format dxfId="23">
      <pivotArea dataOnly="0" labelOnly="1" outline="0" fieldPosition="0">
        <references count="3">
          <reference field="10" count="4">
            <x v="20"/>
            <x v="62"/>
            <x v="128"/>
            <x v="143"/>
          </reference>
          <reference field="11" count="1" selected="0">
            <x v="108"/>
          </reference>
          <reference field="12" count="1" selected="0">
            <x v="16"/>
          </reference>
        </references>
      </pivotArea>
    </format>
    <format dxfId="22">
      <pivotArea dataOnly="0" labelOnly="1" outline="0" fieldPosition="0">
        <references count="3">
          <reference field="10" count="1">
            <x v="362"/>
          </reference>
          <reference field="11" count="1" selected="0">
            <x v="23"/>
          </reference>
          <reference field="12" count="1" selected="0">
            <x v="16"/>
          </reference>
        </references>
      </pivotArea>
    </format>
    <format dxfId="21">
      <pivotArea dataOnly="0" labelOnly="1" outline="0" fieldPosition="0">
        <references count="3">
          <reference field="10" count="2">
            <x v="160"/>
            <x v="214"/>
          </reference>
          <reference field="11" count="1" selected="0">
            <x v="130"/>
          </reference>
          <reference field="12" count="1" selected="0">
            <x v="16"/>
          </reference>
        </references>
      </pivotArea>
    </format>
    <format dxfId="20">
      <pivotArea dataOnly="0" labelOnly="1" outline="0" fieldPosition="0">
        <references count="3">
          <reference field="10" count="2">
            <x v="82"/>
            <x v="83"/>
          </reference>
          <reference field="11" count="1" selected="0">
            <x v="34"/>
          </reference>
          <reference field="12" count="1" selected="0">
            <x v="16"/>
          </reference>
        </references>
      </pivotArea>
    </format>
    <format dxfId="19">
      <pivotArea dataOnly="0" labelOnly="1" outline="0" fieldPosition="0">
        <references count="3">
          <reference field="10" count="2">
            <x v="139"/>
            <x v="297"/>
          </reference>
          <reference field="11" count="1" selected="0">
            <x v="50"/>
          </reference>
          <reference field="12" count="1" selected="0">
            <x v="16"/>
          </reference>
        </references>
      </pivotArea>
    </format>
    <format dxfId="18">
      <pivotArea dataOnly="0" labelOnly="1" outline="0" fieldPosition="0">
        <references count="3">
          <reference field="10" count="1">
            <x v="120"/>
          </reference>
          <reference field="11" count="1" selected="0">
            <x v="143"/>
          </reference>
          <reference field="12" count="1" selected="0">
            <x v="16"/>
          </reference>
        </references>
      </pivotArea>
    </format>
    <format dxfId="17">
      <pivotArea dataOnly="0" labelOnly="1" outline="0" fieldPosition="0">
        <references count="3">
          <reference field="10" count="1">
            <x v="162"/>
          </reference>
          <reference field="11" count="1" selected="0">
            <x v="132"/>
          </reference>
          <reference field="12" count="1" selected="0">
            <x v="16"/>
          </reference>
        </references>
      </pivotArea>
    </format>
    <format dxfId="16">
      <pivotArea dataOnly="0" labelOnly="1" outline="0" fieldPosition="0">
        <references count="3">
          <reference field="10" count="1">
            <x v="137"/>
          </reference>
          <reference field="11" count="1" selected="0">
            <x v="129"/>
          </reference>
          <reference field="12" count="1" selected="0">
            <x v="16"/>
          </reference>
        </references>
      </pivotArea>
    </format>
    <format dxfId="15">
      <pivotArea dataOnly="0" labelOnly="1" outline="0" fieldPosition="0">
        <references count="3">
          <reference field="10" count="1">
            <x v="229"/>
          </reference>
          <reference field="11" count="1" selected="0">
            <x v="31"/>
          </reference>
          <reference field="12" count="1" selected="0">
            <x v="16"/>
          </reference>
        </references>
      </pivotArea>
    </format>
    <format dxfId="14">
      <pivotArea dataOnly="0" labelOnly="1" outline="0" fieldPosition="0">
        <references count="3">
          <reference field="10" count="5">
            <x v="6"/>
            <x v="7"/>
            <x v="34"/>
            <x v="256"/>
            <x v="257"/>
          </reference>
          <reference field="11" count="1" selected="0">
            <x v="66"/>
          </reference>
          <reference field="12" count="1" selected="0">
            <x v="17"/>
          </reference>
        </references>
      </pivotArea>
    </format>
    <format dxfId="13">
      <pivotArea dataOnly="0" labelOnly="1" outline="0" fieldPosition="0">
        <references count="3">
          <reference field="10" count="1">
            <x v="301"/>
          </reference>
          <reference field="11" count="1" selected="0">
            <x v="125"/>
          </reference>
          <reference field="12" count="1" selected="0">
            <x v="17"/>
          </reference>
        </references>
      </pivotArea>
    </format>
    <format dxfId="12">
      <pivotArea dataOnly="0" labelOnly="1" outline="0" fieldPosition="0">
        <references count="3">
          <reference field="10" count="3">
            <x v="330"/>
            <x v="340"/>
            <x v="386"/>
          </reference>
          <reference field="11" count="1" selected="0">
            <x v="10"/>
          </reference>
          <reference field="12" count="1" selected="0">
            <x v="17"/>
          </reference>
        </references>
      </pivotArea>
    </format>
    <format dxfId="11">
      <pivotArea dataOnly="0" labelOnly="1" outline="0" fieldPosition="0">
        <references count="3">
          <reference field="10" count="1">
            <x v="19"/>
          </reference>
          <reference field="11" count="1" selected="0">
            <x v="111"/>
          </reference>
          <reference field="12" count="1" selected="0">
            <x v="17"/>
          </reference>
        </references>
      </pivotArea>
    </format>
    <format dxfId="10">
      <pivotArea dataOnly="0" labelOnly="1" outline="0" fieldPosition="0">
        <references count="3">
          <reference field="10" count="3">
            <x v="167"/>
            <x v="303"/>
            <x v="304"/>
          </reference>
          <reference field="11" count="1" selected="0">
            <x v="68"/>
          </reference>
          <reference field="12" count="1" selected="0">
            <x v="17"/>
          </reference>
        </references>
      </pivotArea>
    </format>
    <format dxfId="9">
      <pivotArea dataOnly="0" labelOnly="1" outline="0" fieldPosition="0">
        <references count="3">
          <reference field="10" count="3">
            <x v="3"/>
            <x v="87"/>
            <x v="306"/>
          </reference>
          <reference field="11" count="1" selected="0">
            <x v="116"/>
          </reference>
          <reference field="12" count="1" selected="0">
            <x v="18"/>
          </reference>
        </references>
      </pivotArea>
    </format>
    <format dxfId="8">
      <pivotArea dataOnly="0" labelOnly="1" outline="0" fieldPosition="0">
        <references count="3">
          <reference field="10" count="1">
            <x v="24"/>
          </reference>
          <reference field="11" count="1" selected="0">
            <x v="1"/>
          </reference>
          <reference field="12" count="1" selected="0">
            <x v="19"/>
          </reference>
        </references>
      </pivotArea>
    </format>
    <format dxfId="7">
      <pivotArea dataOnly="0" labelOnly="1" outline="0" fieldPosition="0">
        <references count="3">
          <reference field="10" count="2">
            <x v="252"/>
            <x v="357"/>
          </reference>
          <reference field="11" count="1" selected="0">
            <x v="26"/>
          </reference>
          <reference field="12" count="1" selected="0">
            <x v="19"/>
          </reference>
        </references>
      </pivotArea>
    </format>
    <format dxfId="6">
      <pivotArea dataOnly="0" labelOnly="1" outline="0" fieldPosition="0">
        <references count="3">
          <reference field="10" count="1">
            <x v="382"/>
          </reference>
          <reference field="11" count="1" selected="0">
            <x v="100"/>
          </reference>
          <reference field="12" count="1" selected="0">
            <x v="19"/>
          </reference>
        </references>
      </pivotArea>
    </format>
    <format dxfId="5">
      <pivotArea dataOnly="0" labelOnly="1" outline="0" fieldPosition="0">
        <references count="3">
          <reference field="10" count="2">
            <x v="81"/>
            <x v="151"/>
          </reference>
          <reference field="11" count="1" selected="0">
            <x v="35"/>
          </reference>
          <reference field="12" count="1" selected="0">
            <x v="19"/>
          </reference>
        </references>
      </pivotArea>
    </format>
    <format dxfId="4">
      <pivotArea dataOnly="0" labelOnly="1" outline="0" fieldPosition="0">
        <references count="3">
          <reference field="10" count="2">
            <x v="176"/>
            <x v="319"/>
          </reference>
          <reference field="11" count="1" selected="0">
            <x v="78"/>
          </reference>
          <reference field="12" count="1" selected="0">
            <x v="19"/>
          </reference>
        </references>
      </pivotArea>
    </format>
    <format dxfId="3">
      <pivotArea dataOnly="0" labelOnly="1" outline="0" fieldPosition="0">
        <references count="3">
          <reference field="10" count="1">
            <x v="360"/>
          </reference>
          <reference field="11" count="1" selected="0">
            <x v="138"/>
          </reference>
          <reference field="12" count="1" selected="0">
            <x v="19"/>
          </reference>
        </references>
      </pivotArea>
    </format>
    <format dxfId="2">
      <pivotArea dataOnly="0" labelOnly="1" outline="0" fieldPosition="0">
        <references count="3">
          <reference field="10" count="1">
            <x v="155"/>
          </reference>
          <reference field="11" count="1" selected="0">
            <x v="114"/>
          </reference>
          <reference field="12" count="1" selected="0">
            <x v="19"/>
          </reference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B2" sqref="B2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54" t="s">
        <v>336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22"/>
    </row>
    <row r="2" spans="1:30" ht="24">
      <c r="A2" s="24"/>
      <c r="B2" s="24"/>
      <c r="C2" s="25" t="s">
        <v>760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45</v>
      </c>
      <c r="G13" s="52">
        <v>206</v>
      </c>
      <c r="H13" s="52">
        <v>475</v>
      </c>
      <c r="I13" s="51">
        <v>182</v>
      </c>
      <c r="J13" s="51"/>
      <c r="K13" s="51"/>
      <c r="L13" s="51"/>
      <c r="M13" s="51"/>
      <c r="N13" s="52">
        <f t="shared" si="0"/>
        <v>994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131</v>
      </c>
      <c r="G14" s="58">
        <f>SUM(B13:G13)</f>
        <v>337</v>
      </c>
      <c r="H14" s="58">
        <f>SUM(B13:H13)</f>
        <v>812</v>
      </c>
      <c r="I14" s="58">
        <f>SUM(B13:I13)</f>
        <v>994</v>
      </c>
      <c r="J14" s="58">
        <f>SUM(B13:J13)</f>
        <v>994</v>
      </c>
      <c r="K14" s="58">
        <f>SUM(B13:K13)</f>
        <v>994</v>
      </c>
      <c r="L14" s="58">
        <f>SUM(B13:L13)</f>
        <v>994</v>
      </c>
      <c r="M14" s="58">
        <f>SUM(B13:M13)</f>
        <v>994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55"/>
      <c r="E31" s="355"/>
      <c r="F31" s="355"/>
      <c r="G31" s="355"/>
      <c r="H31" s="355"/>
      <c r="I31" s="355"/>
      <c r="J31" s="355"/>
      <c r="K31" s="355"/>
    </row>
    <row r="32" spans="1:19">
      <c r="D32" s="355"/>
      <c r="E32" s="355"/>
      <c r="F32" s="355"/>
      <c r="G32" s="355"/>
      <c r="H32" s="355"/>
      <c r="I32" s="355"/>
      <c r="J32" s="355"/>
      <c r="K32" s="355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J13" zoomScale="90" zoomScaleNormal="90" workbookViewId="0">
      <selection activeCell="Y27" sqref="Y27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338</v>
      </c>
      <c r="R1" s="359" t="s">
        <v>339</v>
      </c>
      <c r="S1" s="359"/>
      <c r="T1" s="359"/>
      <c r="U1" s="359"/>
      <c r="V1" s="359"/>
      <c r="W1" s="359"/>
    </row>
    <row r="2" spans="1:26">
      <c r="B2" s="76" t="s">
        <v>761</v>
      </c>
      <c r="R2" s="77"/>
      <c r="S2" s="77"/>
      <c r="T2" s="360" t="s">
        <v>378</v>
      </c>
      <c r="U2" s="361"/>
      <c r="V2" s="361"/>
      <c r="W2" s="362"/>
    </row>
    <row r="3" spans="1:26">
      <c r="A3" s="78" t="s">
        <v>9</v>
      </c>
      <c r="B3" s="356" t="s">
        <v>43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28</v>
      </c>
      <c r="I5" s="90">
        <v>19</v>
      </c>
      <c r="J5" s="90"/>
      <c r="K5" s="90"/>
      <c r="L5" s="92"/>
      <c r="M5" s="90"/>
      <c r="N5" s="93">
        <f t="shared" ref="N5:N27" si="0">SUM(B5:M5)</f>
        <v>77</v>
      </c>
      <c r="O5" s="94">
        <f t="shared" ref="O5:O27" si="1">V5</f>
        <v>48.630145637812781</v>
      </c>
      <c r="R5" s="95" t="s">
        <v>340</v>
      </c>
      <c r="S5" s="96">
        <v>158338</v>
      </c>
      <c r="T5" s="97">
        <f>T6+T7</f>
        <v>77</v>
      </c>
      <c r="U5" s="98">
        <v>0</v>
      </c>
      <c r="V5" s="99">
        <f>T5*100000/S5</f>
        <v>48.630145637812781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3</v>
      </c>
      <c r="J6" s="105"/>
      <c r="K6" s="105"/>
      <c r="L6" s="105"/>
      <c r="M6" s="105"/>
      <c r="N6" s="106">
        <f t="shared" si="0"/>
        <v>18</v>
      </c>
      <c r="O6" s="107">
        <f t="shared" si="1"/>
        <v>50.958299125215866</v>
      </c>
      <c r="R6" s="308" t="s">
        <v>341</v>
      </c>
      <c r="S6" s="109">
        <v>35323</v>
      </c>
      <c r="T6" s="110">
        <f>N6</f>
        <v>18</v>
      </c>
      <c r="U6" s="111">
        <v>0</v>
      </c>
      <c r="V6" s="112">
        <f>T6*100000/S6</f>
        <v>50.958299125215866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15</v>
      </c>
      <c r="I7" s="104">
        <v>16</v>
      </c>
      <c r="J7" s="105"/>
      <c r="K7" s="105"/>
      <c r="L7" s="105"/>
      <c r="M7" s="105"/>
      <c r="N7" s="106">
        <f t="shared" si="0"/>
        <v>59</v>
      </c>
      <c r="O7" s="107">
        <f t="shared" si="1"/>
        <v>47.961630695443645</v>
      </c>
      <c r="R7" s="308" t="s">
        <v>77</v>
      </c>
      <c r="S7" s="109">
        <v>123015</v>
      </c>
      <c r="T7" s="110">
        <f t="shared" ref="T7:T26" si="3">N7</f>
        <v>59</v>
      </c>
      <c r="U7" s="111">
        <v>0</v>
      </c>
      <c r="V7" s="112">
        <f t="shared" ref="V7:V26" si="4">T7*100000/S7</f>
        <v>47.961630695443645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31</v>
      </c>
      <c r="J8" s="105"/>
      <c r="K8" s="105"/>
      <c r="L8" s="105"/>
      <c r="M8" s="105"/>
      <c r="N8" s="106">
        <f t="shared" si="0"/>
        <v>130</v>
      </c>
      <c r="O8" s="107">
        <f t="shared" si="1"/>
        <v>133.41680435965065</v>
      </c>
      <c r="R8" s="114" t="s">
        <v>23</v>
      </c>
      <c r="S8" s="115">
        <v>97439</v>
      </c>
      <c r="T8" s="110">
        <f t="shared" si="3"/>
        <v>130</v>
      </c>
      <c r="U8" s="116">
        <v>0</v>
      </c>
      <c r="V8" s="112">
        <f t="shared" si="4"/>
        <v>133.41680435965065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42</v>
      </c>
      <c r="I9" s="104">
        <v>13</v>
      </c>
      <c r="J9" s="105"/>
      <c r="K9" s="105"/>
      <c r="L9" s="105"/>
      <c r="M9" s="105"/>
      <c r="N9" s="106">
        <f t="shared" si="0"/>
        <v>88</v>
      </c>
      <c r="O9" s="107">
        <f t="shared" si="1"/>
        <v>163.98330351818723</v>
      </c>
      <c r="R9" s="114" t="s">
        <v>31</v>
      </c>
      <c r="S9" s="115">
        <v>53664</v>
      </c>
      <c r="T9" s="110">
        <f t="shared" si="3"/>
        <v>88</v>
      </c>
      <c r="U9" s="116">
        <v>0</v>
      </c>
      <c r="V9" s="112">
        <f t="shared" si="4"/>
        <v>163.98330351818723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8</v>
      </c>
      <c r="J10" s="105"/>
      <c r="K10" s="105"/>
      <c r="L10" s="105"/>
      <c r="M10" s="105"/>
      <c r="N10" s="106">
        <f t="shared" si="0"/>
        <v>81</v>
      </c>
      <c r="O10" s="107">
        <f t="shared" si="1"/>
        <v>102.31018933700472</v>
      </c>
      <c r="R10" s="114" t="s">
        <v>24</v>
      </c>
      <c r="S10" s="115">
        <v>79171</v>
      </c>
      <c r="T10" s="110">
        <f t="shared" si="3"/>
        <v>81</v>
      </c>
      <c r="U10" s="116">
        <v>1</v>
      </c>
      <c r="V10" s="112">
        <f t="shared" si="4"/>
        <v>102.31018933700472</v>
      </c>
      <c r="W10" s="100">
        <f t="shared" si="2"/>
        <v>1.2345679012345678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10</v>
      </c>
      <c r="J11" s="105"/>
      <c r="K11" s="105"/>
      <c r="L11" s="105"/>
      <c r="M11" s="105"/>
      <c r="N11" s="106">
        <f t="shared" si="0"/>
        <v>39</v>
      </c>
      <c r="O11" s="107">
        <f t="shared" si="1"/>
        <v>58.07806287322601</v>
      </c>
      <c r="R11" s="114" t="s">
        <v>25</v>
      </c>
      <c r="S11" s="115">
        <v>67151</v>
      </c>
      <c r="T11" s="110">
        <f t="shared" si="3"/>
        <v>39</v>
      </c>
      <c r="U11" s="116">
        <v>0</v>
      </c>
      <c r="V11" s="112">
        <f t="shared" si="4"/>
        <v>58.07806287322601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7</v>
      </c>
      <c r="H12" s="117">
        <v>22</v>
      </c>
      <c r="I12" s="104">
        <v>15</v>
      </c>
      <c r="J12" s="105"/>
      <c r="K12" s="105"/>
      <c r="L12" s="105"/>
      <c r="M12" s="105"/>
      <c r="N12" s="106">
        <f t="shared" si="0"/>
        <v>55</v>
      </c>
      <c r="O12" s="107">
        <f t="shared" si="1"/>
        <v>77.340608037798461</v>
      </c>
      <c r="R12" s="114" t="s">
        <v>26</v>
      </c>
      <c r="S12" s="115">
        <v>71114</v>
      </c>
      <c r="T12" s="110">
        <f t="shared" si="3"/>
        <v>55</v>
      </c>
      <c r="U12" s="116">
        <v>0</v>
      </c>
      <c r="V12" s="112">
        <f t="shared" si="4"/>
        <v>77.340608037798461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23</v>
      </c>
      <c r="J13" s="105"/>
      <c r="K13" s="105"/>
      <c r="L13" s="105"/>
      <c r="M13" s="105"/>
      <c r="N13" s="106">
        <f t="shared" si="0"/>
        <v>171</v>
      </c>
      <c r="O13" s="107">
        <f t="shared" si="1"/>
        <v>158.41547469058031</v>
      </c>
      <c r="R13" s="114" t="s">
        <v>27</v>
      </c>
      <c r="S13" s="115">
        <v>107944</v>
      </c>
      <c r="T13" s="110">
        <f t="shared" si="3"/>
        <v>171</v>
      </c>
      <c r="U13" s="116">
        <v>0</v>
      </c>
      <c r="V13" s="112">
        <f t="shared" si="4"/>
        <v>158.41547469058031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3</v>
      </c>
      <c r="J14" s="105"/>
      <c r="K14" s="105"/>
      <c r="L14" s="105"/>
      <c r="M14" s="105"/>
      <c r="N14" s="106">
        <f t="shared" si="0"/>
        <v>46</v>
      </c>
      <c r="O14" s="107">
        <f t="shared" si="1"/>
        <v>79.201101928374655</v>
      </c>
      <c r="R14" s="114" t="s">
        <v>34</v>
      </c>
      <c r="S14" s="115">
        <v>58080</v>
      </c>
      <c r="T14" s="110">
        <f t="shared" si="3"/>
        <v>46</v>
      </c>
      <c r="U14" s="116">
        <v>0</v>
      </c>
      <c r="V14" s="112">
        <f t="shared" si="4"/>
        <v>79.201101928374655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3</v>
      </c>
      <c r="G15" s="103">
        <v>4</v>
      </c>
      <c r="H15" s="117">
        <v>10</v>
      </c>
      <c r="I15" s="104">
        <v>6</v>
      </c>
      <c r="J15" s="105"/>
      <c r="K15" s="105"/>
      <c r="L15" s="105"/>
      <c r="M15" s="105"/>
      <c r="N15" s="106">
        <f t="shared" si="0"/>
        <v>23</v>
      </c>
      <c r="O15" s="107">
        <f t="shared" si="1"/>
        <v>34.602596699213166</v>
      </c>
      <c r="R15" s="114" t="s">
        <v>32</v>
      </c>
      <c r="S15" s="115">
        <v>66469</v>
      </c>
      <c r="T15" s="110">
        <f t="shared" si="3"/>
        <v>23</v>
      </c>
      <c r="U15" s="116">
        <v>0</v>
      </c>
      <c r="V15" s="112">
        <f t="shared" si="4"/>
        <v>34.602596699213166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7</v>
      </c>
      <c r="J16" s="105"/>
      <c r="K16" s="105"/>
      <c r="L16" s="105"/>
      <c r="M16" s="105"/>
      <c r="N16" s="106">
        <f t="shared" si="0"/>
        <v>46</v>
      </c>
      <c r="O16" s="107">
        <f t="shared" si="1"/>
        <v>38.910176702954637</v>
      </c>
      <c r="R16" s="114" t="s">
        <v>28</v>
      </c>
      <c r="S16" s="115">
        <v>118221</v>
      </c>
      <c r="T16" s="110">
        <f t="shared" si="3"/>
        <v>46</v>
      </c>
      <c r="U16" s="116">
        <v>0</v>
      </c>
      <c r="V16" s="112">
        <f t="shared" si="4"/>
        <v>38.910176702954637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64</v>
      </c>
      <c r="I17" s="104">
        <v>21</v>
      </c>
      <c r="J17" s="105"/>
      <c r="K17" s="105"/>
      <c r="L17" s="105"/>
      <c r="M17" s="105"/>
      <c r="N17" s="106">
        <f t="shared" si="0"/>
        <v>103</v>
      </c>
      <c r="O17" s="107">
        <f t="shared" si="1"/>
        <v>90.116889479946806</v>
      </c>
      <c r="R17" s="114" t="s">
        <v>29</v>
      </c>
      <c r="S17" s="115">
        <v>114296</v>
      </c>
      <c r="T17" s="110">
        <f t="shared" si="3"/>
        <v>103</v>
      </c>
      <c r="U17" s="116">
        <v>0</v>
      </c>
      <c r="V17" s="112">
        <f t="shared" si="4"/>
        <v>90.116889479946806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1</v>
      </c>
      <c r="J18" s="105"/>
      <c r="K18" s="105"/>
      <c r="L18" s="105"/>
      <c r="M18" s="105"/>
      <c r="N18" s="106">
        <f t="shared" si="0"/>
        <v>6</v>
      </c>
      <c r="O18" s="107">
        <f t="shared" si="1"/>
        <v>25.936973155232785</v>
      </c>
      <c r="R18" s="114" t="s">
        <v>33</v>
      </c>
      <c r="S18" s="115">
        <v>23133</v>
      </c>
      <c r="T18" s="110">
        <f t="shared" si="3"/>
        <v>6</v>
      </c>
      <c r="U18" s="116">
        <v>0</v>
      </c>
      <c r="V18" s="112">
        <f t="shared" si="4"/>
        <v>25.936973155232785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5</v>
      </c>
      <c r="J19" s="105"/>
      <c r="K19" s="105"/>
      <c r="L19" s="105"/>
      <c r="M19" s="105"/>
      <c r="N19" s="106">
        <f t="shared" si="0"/>
        <v>17</v>
      </c>
      <c r="O19" s="107">
        <f t="shared" si="1"/>
        <v>60.762027307169916</v>
      </c>
      <c r="R19" s="114" t="s">
        <v>58</v>
      </c>
      <c r="S19" s="115">
        <v>27978</v>
      </c>
      <c r="T19" s="110">
        <f t="shared" si="3"/>
        <v>17</v>
      </c>
      <c r="U19" s="116">
        <v>0</v>
      </c>
      <c r="V19" s="112">
        <f t="shared" si="4"/>
        <v>60.762027307169916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1</v>
      </c>
      <c r="J20" s="105"/>
      <c r="K20" s="105"/>
      <c r="L20" s="105"/>
      <c r="M20" s="105"/>
      <c r="N20" s="106">
        <f t="shared" si="0"/>
        <v>15</v>
      </c>
      <c r="O20" s="107">
        <f t="shared" si="1"/>
        <v>20.348087958001546</v>
      </c>
      <c r="R20" s="114" t="s">
        <v>30</v>
      </c>
      <c r="S20" s="115">
        <v>73717</v>
      </c>
      <c r="T20" s="110">
        <f t="shared" si="3"/>
        <v>15</v>
      </c>
      <c r="U20" s="116">
        <v>0</v>
      </c>
      <c r="V20" s="112">
        <f t="shared" si="4"/>
        <v>20.348087958001546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10</v>
      </c>
      <c r="J21" s="105"/>
      <c r="K21" s="105"/>
      <c r="L21" s="105"/>
      <c r="M21" s="105"/>
      <c r="N21" s="106">
        <f t="shared" si="0"/>
        <v>49</v>
      </c>
      <c r="O21" s="107">
        <f t="shared" si="1"/>
        <v>211.62650082059255</v>
      </c>
      <c r="R21" s="114" t="s">
        <v>35</v>
      </c>
      <c r="S21" s="115">
        <v>23154</v>
      </c>
      <c r="T21" s="110">
        <f t="shared" si="3"/>
        <v>49</v>
      </c>
      <c r="U21" s="116">
        <v>0</v>
      </c>
      <c r="V21" s="112">
        <f t="shared" si="4"/>
        <v>211.62650082059255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3</v>
      </c>
      <c r="J22" s="105"/>
      <c r="K22" s="105"/>
      <c r="L22" s="105"/>
      <c r="M22" s="105"/>
      <c r="N22" s="106">
        <f t="shared" si="0"/>
        <v>18</v>
      </c>
      <c r="O22" s="107">
        <f t="shared" si="1"/>
        <v>50.045875385770287</v>
      </c>
      <c r="R22" s="118" t="s">
        <v>59</v>
      </c>
      <c r="S22" s="115">
        <v>35967</v>
      </c>
      <c r="T22" s="110">
        <f t="shared" si="3"/>
        <v>18</v>
      </c>
      <c r="U22" s="116">
        <v>0</v>
      </c>
      <c r="V22" s="112">
        <f t="shared" si="4"/>
        <v>50.045875385770287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2</v>
      </c>
      <c r="J23" s="105"/>
      <c r="K23" s="105"/>
      <c r="L23" s="105"/>
      <c r="M23" s="105"/>
      <c r="N23" s="106">
        <f t="shared" si="0"/>
        <v>5</v>
      </c>
      <c r="O23" s="107">
        <f t="shared" si="1"/>
        <v>11.05021216407355</v>
      </c>
      <c r="R23" s="118" t="s">
        <v>60</v>
      </c>
      <c r="S23" s="115">
        <v>45248</v>
      </c>
      <c r="T23" s="110">
        <f t="shared" si="3"/>
        <v>5</v>
      </c>
      <c r="U23" s="116">
        <v>0</v>
      </c>
      <c r="V23" s="112">
        <f t="shared" si="4"/>
        <v>11.05021216407355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0</v>
      </c>
      <c r="J24" s="105"/>
      <c r="K24" s="105"/>
      <c r="L24" s="105"/>
      <c r="M24" s="105"/>
      <c r="N24" s="106">
        <f t="shared" si="0"/>
        <v>7</v>
      </c>
      <c r="O24" s="107">
        <f t="shared" si="1"/>
        <v>25.580120591997076</v>
      </c>
      <c r="R24" s="118" t="s">
        <v>61</v>
      </c>
      <c r="S24" s="115">
        <v>27365</v>
      </c>
      <c r="T24" s="110">
        <f t="shared" si="3"/>
        <v>7</v>
      </c>
      <c r="U24" s="116">
        <v>0</v>
      </c>
      <c r="V24" s="112">
        <f t="shared" si="4"/>
        <v>25.580120591997076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2</v>
      </c>
      <c r="J25" s="105"/>
      <c r="K25" s="105"/>
      <c r="L25" s="105"/>
      <c r="M25" s="105"/>
      <c r="N25" s="106">
        <f t="shared" si="0"/>
        <v>3</v>
      </c>
      <c r="O25" s="107">
        <f t="shared" si="1"/>
        <v>12.307692307692308</v>
      </c>
      <c r="R25" s="118" t="s">
        <v>62</v>
      </c>
      <c r="S25" s="115">
        <v>24375</v>
      </c>
      <c r="T25" s="110">
        <f t="shared" si="3"/>
        <v>3</v>
      </c>
      <c r="U25" s="116">
        <v>0</v>
      </c>
      <c r="V25" s="112">
        <f t="shared" si="4"/>
        <v>12.307692307692308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2</v>
      </c>
      <c r="J26" s="120"/>
      <c r="K26" s="120"/>
      <c r="L26" s="120"/>
      <c r="M26" s="120"/>
      <c r="N26" s="106">
        <f t="shared" si="0"/>
        <v>15</v>
      </c>
      <c r="O26" s="121">
        <f t="shared" si="1"/>
        <v>64.685842425287845</v>
      </c>
      <c r="R26" s="122" t="s">
        <v>63</v>
      </c>
      <c r="S26" s="115">
        <v>23189</v>
      </c>
      <c r="T26" s="110">
        <f t="shared" si="3"/>
        <v>15</v>
      </c>
      <c r="U26" s="123">
        <v>0</v>
      </c>
      <c r="V26" s="112">
        <f t="shared" si="4"/>
        <v>64.685842425287845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45</v>
      </c>
      <c r="G27" s="125">
        <f t="shared" si="5"/>
        <v>206</v>
      </c>
      <c r="H27" s="125">
        <f t="shared" si="5"/>
        <v>475</v>
      </c>
      <c r="I27" s="125">
        <f t="shared" si="5"/>
        <v>182</v>
      </c>
      <c r="J27" s="125">
        <f t="shared" si="5"/>
        <v>0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994</v>
      </c>
      <c r="O27" s="126">
        <f t="shared" si="1"/>
        <v>76.696761529398245</v>
      </c>
      <c r="R27" s="124" t="s">
        <v>64</v>
      </c>
      <c r="S27" s="125">
        <f>SUM(S6:S26)</f>
        <v>1296013</v>
      </c>
      <c r="T27" s="125">
        <f>SUM(T6:T26)</f>
        <v>994</v>
      </c>
      <c r="U27" s="125">
        <f>SUM(U6:U26)</f>
        <v>1</v>
      </c>
      <c r="V27" s="126">
        <f>T27*100000/S27</f>
        <v>76.696761529398245</v>
      </c>
      <c r="W27" s="126">
        <f>(U27/T27)*100</f>
        <v>0.1006036217303823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T10" sqref="T10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377</v>
      </c>
      <c r="M1" s="75"/>
      <c r="N1" s="307" t="s">
        <v>342</v>
      </c>
    </row>
    <row r="2" spans="1:22">
      <c r="A2" s="132"/>
      <c r="B2" s="76" t="s">
        <v>761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92</v>
      </c>
      <c r="P4" s="139">
        <f t="shared" ref="P4:P10" si="0">O4*100000/N4</f>
        <v>171.84377159721313</v>
      </c>
      <c r="Q4" s="134"/>
      <c r="R4" s="140">
        <f>O4*100/O10</f>
        <v>9.2555331991951704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204</v>
      </c>
      <c r="P5" s="139">
        <f t="shared" si="0"/>
        <v>308.83354780107487</v>
      </c>
      <c r="R5" s="140">
        <f>O5*100/O10</f>
        <v>20.523138832997986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21</v>
      </c>
      <c r="D6" s="147">
        <v>0</v>
      </c>
      <c r="E6" s="148">
        <f>C6+D6</f>
        <v>21</v>
      </c>
      <c r="F6" s="149">
        <f>E6*100000/B6</f>
        <v>13.262766992130759</v>
      </c>
      <c r="G6" s="147">
        <v>56</v>
      </c>
      <c r="H6" s="150">
        <f>C6+D6+G6</f>
        <v>77</v>
      </c>
      <c r="I6" s="151">
        <f>H6*100000/B6</f>
        <v>48.630145637812781</v>
      </c>
      <c r="L6" s="145"/>
      <c r="M6" s="137" t="s">
        <v>36</v>
      </c>
      <c r="N6" s="138">
        <v>70853</v>
      </c>
      <c r="O6" s="137">
        <v>313</v>
      </c>
      <c r="P6" s="139">
        <f t="shared" si="0"/>
        <v>441.75969965985917</v>
      </c>
      <c r="R6" s="140">
        <f>O6*100/O10</f>
        <v>31.488933601609659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7</v>
      </c>
      <c r="D7" s="154">
        <v>0</v>
      </c>
      <c r="E7" s="155">
        <f>C7+D7</f>
        <v>7</v>
      </c>
      <c r="F7" s="156">
        <f>E7*100000/B7</f>
        <v>19.817116326472835</v>
      </c>
      <c r="G7" s="154">
        <v>11</v>
      </c>
      <c r="H7" s="157">
        <f>C7+D7+G7</f>
        <v>18</v>
      </c>
      <c r="I7" s="158">
        <f>H7*100000/B7</f>
        <v>50.958299125215866</v>
      </c>
      <c r="M7" s="137" t="s">
        <v>37</v>
      </c>
      <c r="N7" s="138">
        <v>157174</v>
      </c>
      <c r="O7" s="137">
        <v>198</v>
      </c>
      <c r="P7" s="139">
        <f t="shared" si="0"/>
        <v>125.9750340387087</v>
      </c>
      <c r="R7" s="140">
        <f>O7*100/O10</f>
        <v>19.919517102615693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14</v>
      </c>
      <c r="D8" s="154">
        <v>0</v>
      </c>
      <c r="E8" s="155">
        <f t="shared" ref="E8:E27" si="1">C8+D8</f>
        <v>14</v>
      </c>
      <c r="F8" s="156">
        <f t="shared" ref="F8:F27" si="2">E8*100000/B8</f>
        <v>11.38072592773239</v>
      </c>
      <c r="G8" s="154">
        <v>45</v>
      </c>
      <c r="H8" s="157">
        <f t="shared" ref="H8:H27" si="3">C8+D8+G8</f>
        <v>59</v>
      </c>
      <c r="I8" s="158">
        <f t="shared" ref="I8:I27" si="4">H8*100000/B8</f>
        <v>47.961630695443645</v>
      </c>
      <c r="M8" s="137" t="s">
        <v>38</v>
      </c>
      <c r="N8" s="138">
        <v>382915</v>
      </c>
      <c r="O8" s="137">
        <v>128</v>
      </c>
      <c r="P8" s="139">
        <f t="shared" si="0"/>
        <v>33.427784234098951</v>
      </c>
      <c r="R8" s="140">
        <f>O8*100/O10</f>
        <v>12.877263581488934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27</v>
      </c>
      <c r="D9" s="154">
        <v>0</v>
      </c>
      <c r="E9" s="155">
        <f t="shared" si="1"/>
        <v>27</v>
      </c>
      <c r="F9" s="156">
        <f t="shared" si="2"/>
        <v>27.709643982388982</v>
      </c>
      <c r="G9" s="154">
        <v>103</v>
      </c>
      <c r="H9" s="157">
        <f t="shared" si="3"/>
        <v>130</v>
      </c>
      <c r="I9" s="158">
        <f t="shared" si="4"/>
        <v>133.41680435965065</v>
      </c>
      <c r="M9" s="137" t="s">
        <v>39</v>
      </c>
      <c r="N9" s="138">
        <v>565479</v>
      </c>
      <c r="O9" s="137">
        <v>59</v>
      </c>
      <c r="P9" s="139">
        <f t="shared" si="0"/>
        <v>10.433632371847585</v>
      </c>
      <c r="R9" s="140">
        <f>O9*100/O10</f>
        <v>5.9356136820925549</v>
      </c>
      <c r="T9" s="142"/>
      <c r="V9" s="146"/>
    </row>
    <row r="10" spans="1:22">
      <c r="A10" s="114" t="s">
        <v>31</v>
      </c>
      <c r="B10" s="115">
        <v>53664</v>
      </c>
      <c r="C10" s="154">
        <v>10</v>
      </c>
      <c r="D10" s="154">
        <v>1</v>
      </c>
      <c r="E10" s="155">
        <f t="shared" si="1"/>
        <v>11</v>
      </c>
      <c r="F10" s="156">
        <f t="shared" si="2"/>
        <v>20.497912939773403</v>
      </c>
      <c r="G10" s="154">
        <v>77</v>
      </c>
      <c r="H10" s="157">
        <f t="shared" si="3"/>
        <v>88</v>
      </c>
      <c r="I10" s="158">
        <f t="shared" si="4"/>
        <v>163.98330351818723</v>
      </c>
      <c r="M10" s="159" t="s">
        <v>41</v>
      </c>
      <c r="N10" s="160">
        <f>SUM(N4:N9)</f>
        <v>1296013</v>
      </c>
      <c r="O10" s="160">
        <f>SUM(O4:O9)</f>
        <v>994</v>
      </c>
      <c r="P10" s="161">
        <f t="shared" si="0"/>
        <v>76.696761529398245</v>
      </c>
      <c r="R10" s="162">
        <f>SUM(R4:R9)</f>
        <v>99.999999999999986</v>
      </c>
      <c r="T10" s="142"/>
      <c r="V10" s="146"/>
    </row>
    <row r="11" spans="1:22">
      <c r="A11" s="114" t="s">
        <v>24</v>
      </c>
      <c r="B11" s="115">
        <v>79171</v>
      </c>
      <c r="C11" s="154">
        <v>15</v>
      </c>
      <c r="D11" s="154">
        <v>1</v>
      </c>
      <c r="E11" s="155">
        <f t="shared" si="1"/>
        <v>16</v>
      </c>
      <c r="F11" s="156">
        <f t="shared" si="2"/>
        <v>20.209420115951549</v>
      </c>
      <c r="G11" s="154">
        <v>65</v>
      </c>
      <c r="H11" s="157">
        <f t="shared" si="3"/>
        <v>81</v>
      </c>
      <c r="I11" s="158">
        <f t="shared" si="4"/>
        <v>102.31018933700472</v>
      </c>
      <c r="M11" s="163"/>
      <c r="T11" s="134"/>
    </row>
    <row r="12" spans="1:22">
      <c r="A12" s="114" t="s">
        <v>25</v>
      </c>
      <c r="B12" s="115">
        <v>67151</v>
      </c>
      <c r="C12" s="154">
        <v>9</v>
      </c>
      <c r="D12" s="154">
        <v>0</v>
      </c>
      <c r="E12" s="155">
        <f t="shared" si="1"/>
        <v>9</v>
      </c>
      <c r="F12" s="156">
        <f t="shared" si="2"/>
        <v>13.402629893821388</v>
      </c>
      <c r="G12" s="154">
        <v>30</v>
      </c>
      <c r="H12" s="157">
        <f t="shared" si="3"/>
        <v>39</v>
      </c>
      <c r="I12" s="158">
        <f t="shared" si="4"/>
        <v>58.07806287322601</v>
      </c>
    </row>
    <row r="13" spans="1:22">
      <c r="A13" s="114" t="s">
        <v>26</v>
      </c>
      <c r="B13" s="115">
        <v>71114</v>
      </c>
      <c r="C13" s="154">
        <v>15</v>
      </c>
      <c r="D13" s="154">
        <v>1</v>
      </c>
      <c r="E13" s="155">
        <f t="shared" si="1"/>
        <v>16</v>
      </c>
      <c r="F13" s="156">
        <f t="shared" si="2"/>
        <v>22.49908597463228</v>
      </c>
      <c r="G13" s="154">
        <v>39</v>
      </c>
      <c r="H13" s="157">
        <f t="shared" si="3"/>
        <v>55</v>
      </c>
      <c r="I13" s="158">
        <f t="shared" si="4"/>
        <v>77.340608037798461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22</v>
      </c>
      <c r="D14" s="154">
        <v>1</v>
      </c>
      <c r="E14" s="155">
        <f t="shared" si="1"/>
        <v>23</v>
      </c>
      <c r="F14" s="156">
        <f t="shared" si="2"/>
        <v>21.307344549025419</v>
      </c>
      <c r="G14" s="154">
        <v>148</v>
      </c>
      <c r="H14" s="157">
        <f t="shared" si="3"/>
        <v>171</v>
      </c>
      <c r="I14" s="158">
        <f t="shared" si="4"/>
        <v>158.41547469058031</v>
      </c>
      <c r="M14" s="166" t="s">
        <v>70</v>
      </c>
      <c r="N14" s="167">
        <v>641883</v>
      </c>
      <c r="O14" s="166">
        <v>504</v>
      </c>
      <c r="P14" s="139">
        <f>O14*100000/N14</f>
        <v>78.51898243137768</v>
      </c>
      <c r="R14" s="101"/>
    </row>
    <row r="15" spans="1:22">
      <c r="A15" s="114" t="s">
        <v>34</v>
      </c>
      <c r="B15" s="115">
        <v>58080</v>
      </c>
      <c r="C15" s="154">
        <v>16</v>
      </c>
      <c r="D15" s="154">
        <v>0</v>
      </c>
      <c r="E15" s="155">
        <f t="shared" si="1"/>
        <v>16</v>
      </c>
      <c r="F15" s="156">
        <f t="shared" si="2"/>
        <v>27.548209366391184</v>
      </c>
      <c r="G15" s="154">
        <v>30</v>
      </c>
      <c r="H15" s="157">
        <f t="shared" si="3"/>
        <v>46</v>
      </c>
      <c r="I15" s="158">
        <f t="shared" si="4"/>
        <v>79.201101928374655</v>
      </c>
      <c r="M15" s="166" t="s">
        <v>71</v>
      </c>
      <c r="N15" s="167">
        <v>654130</v>
      </c>
      <c r="O15" s="167">
        <f>O10-O14</f>
        <v>490</v>
      </c>
      <c r="P15" s="139">
        <f>O15*100000/N15</f>
        <v>74.908657300536589</v>
      </c>
    </row>
    <row r="16" spans="1:22">
      <c r="A16" s="114" t="s">
        <v>32</v>
      </c>
      <c r="B16" s="115">
        <v>66469</v>
      </c>
      <c r="C16" s="154">
        <v>7</v>
      </c>
      <c r="D16" s="154">
        <v>0</v>
      </c>
      <c r="E16" s="155">
        <f t="shared" si="1"/>
        <v>7</v>
      </c>
      <c r="F16" s="156">
        <f t="shared" si="2"/>
        <v>10.531225082369225</v>
      </c>
      <c r="G16" s="154">
        <v>16</v>
      </c>
      <c r="H16" s="157">
        <f t="shared" si="3"/>
        <v>23</v>
      </c>
      <c r="I16" s="158">
        <f t="shared" si="4"/>
        <v>34.602596699213166</v>
      </c>
      <c r="M16" s="168" t="s">
        <v>41</v>
      </c>
      <c r="N16" s="169">
        <f>N14+N15</f>
        <v>1296013</v>
      </c>
      <c r="O16" s="170">
        <f>O14+O15</f>
        <v>994</v>
      </c>
      <c r="P16" s="171">
        <f>O16*100000/N16</f>
        <v>76.696761529398245</v>
      </c>
    </row>
    <row r="17" spans="1:22">
      <c r="A17" s="114" t="s">
        <v>28</v>
      </c>
      <c r="B17" s="115">
        <v>118221</v>
      </c>
      <c r="C17" s="154">
        <v>9</v>
      </c>
      <c r="D17" s="154">
        <v>1</v>
      </c>
      <c r="E17" s="155">
        <f t="shared" si="1"/>
        <v>10</v>
      </c>
      <c r="F17" s="156">
        <f t="shared" si="2"/>
        <v>8.4587340658597032</v>
      </c>
      <c r="G17" s="154">
        <v>36</v>
      </c>
      <c r="H17" s="157">
        <f t="shared" si="3"/>
        <v>46</v>
      </c>
      <c r="I17" s="158">
        <f t="shared" si="4"/>
        <v>38.910176702954637</v>
      </c>
      <c r="O17" s="101">
        <f>O14/O15</f>
        <v>1.0285714285714285</v>
      </c>
    </row>
    <row r="18" spans="1:22">
      <c r="A18" s="114" t="s">
        <v>29</v>
      </c>
      <c r="B18" s="115">
        <v>114296</v>
      </c>
      <c r="C18" s="154">
        <v>13</v>
      </c>
      <c r="D18" s="154">
        <v>0</v>
      </c>
      <c r="E18" s="155">
        <f t="shared" si="1"/>
        <v>13</v>
      </c>
      <c r="F18" s="156">
        <f t="shared" si="2"/>
        <v>11.373976342129207</v>
      </c>
      <c r="G18" s="154">
        <v>90</v>
      </c>
      <c r="H18" s="157">
        <f t="shared" si="3"/>
        <v>103</v>
      </c>
      <c r="I18" s="158">
        <f t="shared" si="4"/>
        <v>90.116889479946806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5</v>
      </c>
      <c r="H19" s="157">
        <f t="shared" si="3"/>
        <v>6</v>
      </c>
      <c r="I19" s="158">
        <f t="shared" si="4"/>
        <v>25.936973155232785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5</v>
      </c>
      <c r="D20" s="154">
        <v>0</v>
      </c>
      <c r="E20" s="155">
        <f t="shared" si="1"/>
        <v>5</v>
      </c>
      <c r="F20" s="156">
        <f t="shared" si="2"/>
        <v>17.8711845021088</v>
      </c>
      <c r="G20" s="154">
        <v>12</v>
      </c>
      <c r="H20" s="157">
        <f t="shared" si="3"/>
        <v>17</v>
      </c>
      <c r="I20" s="158">
        <f t="shared" si="4"/>
        <v>60.762027307169916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7</v>
      </c>
      <c r="H21" s="157">
        <f t="shared" si="3"/>
        <v>15</v>
      </c>
      <c r="I21" s="158">
        <f t="shared" si="4"/>
        <v>20.348087958001546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6</v>
      </c>
      <c r="D22" s="154">
        <v>0</v>
      </c>
      <c r="E22" s="155">
        <f t="shared" si="1"/>
        <v>6</v>
      </c>
      <c r="F22" s="156">
        <f t="shared" si="2"/>
        <v>25.913449080072557</v>
      </c>
      <c r="G22" s="154">
        <v>43</v>
      </c>
      <c r="H22" s="157">
        <f t="shared" si="3"/>
        <v>49</v>
      </c>
      <c r="I22" s="158">
        <f t="shared" si="4"/>
        <v>211.62650082059255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6</v>
      </c>
      <c r="D23" s="154">
        <v>0</v>
      </c>
      <c r="E23" s="155">
        <f t="shared" si="1"/>
        <v>6</v>
      </c>
      <c r="F23" s="156">
        <f t="shared" si="2"/>
        <v>16.681958461923429</v>
      </c>
      <c r="G23" s="154">
        <v>12</v>
      </c>
      <c r="H23" s="157">
        <f t="shared" si="3"/>
        <v>18</v>
      </c>
      <c r="I23" s="158">
        <f t="shared" si="4"/>
        <v>50.045875385770287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1</v>
      </c>
      <c r="D24" s="154">
        <v>0</v>
      </c>
      <c r="E24" s="155">
        <f t="shared" si="1"/>
        <v>1</v>
      </c>
      <c r="F24" s="156">
        <f t="shared" si="2"/>
        <v>2.2100424328147099</v>
      </c>
      <c r="G24" s="154">
        <v>4</v>
      </c>
      <c r="H24" s="157">
        <f t="shared" si="3"/>
        <v>5</v>
      </c>
      <c r="I24" s="158">
        <f t="shared" si="4"/>
        <v>11.05021216407355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3</v>
      </c>
      <c r="D25" s="154">
        <v>0</v>
      </c>
      <c r="E25" s="155">
        <f t="shared" si="1"/>
        <v>3</v>
      </c>
      <c r="F25" s="156">
        <f t="shared" si="2"/>
        <v>10.962908825141604</v>
      </c>
      <c r="G25" s="154">
        <v>4</v>
      </c>
      <c r="H25" s="157">
        <f t="shared" si="3"/>
        <v>7</v>
      </c>
      <c r="I25" s="158">
        <f t="shared" si="4"/>
        <v>25.580120591997076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0</v>
      </c>
      <c r="D26" s="154">
        <v>0</v>
      </c>
      <c r="E26" s="155">
        <f t="shared" si="1"/>
        <v>0</v>
      </c>
      <c r="F26" s="156">
        <f t="shared" si="2"/>
        <v>0</v>
      </c>
      <c r="G26" s="154">
        <v>3</v>
      </c>
      <c r="H26" s="157">
        <f t="shared" si="3"/>
        <v>3</v>
      </c>
      <c r="I26" s="158">
        <f t="shared" si="4"/>
        <v>12.307692307692308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1</v>
      </c>
      <c r="D27" s="117">
        <v>0</v>
      </c>
      <c r="E27" s="155">
        <f t="shared" si="1"/>
        <v>1</v>
      </c>
      <c r="F27" s="156">
        <f t="shared" si="2"/>
        <v>4.3123894950191906</v>
      </c>
      <c r="G27" s="117">
        <v>14</v>
      </c>
      <c r="H27" s="157">
        <f t="shared" si="3"/>
        <v>15</v>
      </c>
      <c r="I27" s="158">
        <f t="shared" si="4"/>
        <v>64.685842425287845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195</v>
      </c>
      <c r="D28" s="176">
        <f>SUM(D7:D27)</f>
        <v>5</v>
      </c>
      <c r="E28" s="176">
        <f>SUM(E7:E27)</f>
        <v>200</v>
      </c>
      <c r="F28" s="177">
        <f>E28*100000/B28</f>
        <v>15.431943969697835</v>
      </c>
      <c r="G28" s="176">
        <f>SUM(G7:G27)</f>
        <v>794</v>
      </c>
      <c r="H28" s="176">
        <f>C28+D28+G28</f>
        <v>994</v>
      </c>
      <c r="I28" s="177">
        <f>H28*100000/B28</f>
        <v>76.696761529398245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C31" sqref="C31:AI31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343</v>
      </c>
    </row>
    <row r="2" spans="1:54">
      <c r="A2" s="75"/>
      <c r="B2" s="181"/>
      <c r="C2" s="76" t="s">
        <v>761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77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2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13</v>
      </c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130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12</v>
      </c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88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15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2</v>
      </c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81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2</v>
      </c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39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3</v>
      </c>
      <c r="AD10" s="137">
        <v>10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171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14</v>
      </c>
      <c r="AI11" s="137">
        <v>9</v>
      </c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46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2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23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2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2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46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3</v>
      </c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103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6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3</v>
      </c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6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17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2</v>
      </c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15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1</v>
      </c>
      <c r="AI18" s="137">
        <v>0</v>
      </c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49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6</v>
      </c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18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2</v>
      </c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0</v>
      </c>
      <c r="AI21" s="137">
        <v>2</v>
      </c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7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0</v>
      </c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3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0</v>
      </c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15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2</v>
      </c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994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13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86</v>
      </c>
      <c r="AD25" s="194">
        <f t="shared" si="2"/>
        <v>123</v>
      </c>
      <c r="AE25" s="194">
        <f t="shared" si="2"/>
        <v>91</v>
      </c>
      <c r="AF25" s="194">
        <f t="shared" si="2"/>
        <v>122</v>
      </c>
      <c r="AG25" s="194">
        <f t="shared" si="2"/>
        <v>101</v>
      </c>
      <c r="AH25" s="194">
        <f t="shared" si="2"/>
        <v>90</v>
      </c>
      <c r="AI25" s="194">
        <f t="shared" si="2"/>
        <v>68</v>
      </c>
      <c r="AJ25" s="194">
        <f t="shared" si="2"/>
        <v>0</v>
      </c>
      <c r="AK25" s="194">
        <f t="shared" si="2"/>
        <v>0</v>
      </c>
      <c r="AL25" s="194">
        <f t="shared" si="2"/>
        <v>0</v>
      </c>
      <c r="AM25" s="194">
        <f t="shared" si="2"/>
        <v>0</v>
      </c>
      <c r="AN25" s="194">
        <f t="shared" si="2"/>
        <v>0</v>
      </c>
      <c r="AO25" s="194">
        <f t="shared" si="2"/>
        <v>0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762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8"/>
    </row>
    <row r="31" spans="1:55" s="213" customFormat="1">
      <c r="A31" s="209" t="s">
        <v>345</v>
      </c>
      <c r="B31" s="210">
        <f>SUM(C31:BB31)</f>
        <v>994</v>
      </c>
      <c r="C31" s="211">
        <f>C25</f>
        <v>2</v>
      </c>
      <c r="D31" s="211">
        <f t="shared" ref="D31:BB31" si="3">D25</f>
        <v>1</v>
      </c>
      <c r="E31" s="211">
        <f t="shared" si="3"/>
        <v>2</v>
      </c>
      <c r="F31" s="211">
        <f t="shared" si="3"/>
        <v>2</v>
      </c>
      <c r="G31" s="211">
        <f t="shared" si="3"/>
        <v>2</v>
      </c>
      <c r="H31" s="211">
        <f t="shared" si="3"/>
        <v>2</v>
      </c>
      <c r="I31" s="211">
        <f t="shared" si="3"/>
        <v>8</v>
      </c>
      <c r="J31" s="211">
        <f t="shared" si="3"/>
        <v>5</v>
      </c>
      <c r="K31" s="211">
        <f t="shared" si="3"/>
        <v>2</v>
      </c>
      <c r="L31" s="211">
        <f t="shared" si="3"/>
        <v>5</v>
      </c>
      <c r="M31" s="211">
        <f t="shared" si="3"/>
        <v>4</v>
      </c>
      <c r="N31" s="211">
        <f t="shared" si="3"/>
        <v>11</v>
      </c>
      <c r="O31" s="211">
        <f t="shared" si="3"/>
        <v>5</v>
      </c>
      <c r="P31" s="211">
        <f t="shared" si="3"/>
        <v>10</v>
      </c>
      <c r="Q31" s="211">
        <f t="shared" si="3"/>
        <v>10</v>
      </c>
      <c r="R31" s="211">
        <f t="shared" si="3"/>
        <v>7</v>
      </c>
      <c r="S31" s="211">
        <f t="shared" si="3"/>
        <v>7</v>
      </c>
      <c r="T31" s="211">
        <f t="shared" si="3"/>
        <v>6</v>
      </c>
      <c r="U31" s="211">
        <f t="shared" si="3"/>
        <v>6</v>
      </c>
      <c r="V31" s="211">
        <f t="shared" si="3"/>
        <v>12</v>
      </c>
      <c r="W31" s="211">
        <f t="shared" si="3"/>
        <v>13</v>
      </c>
      <c r="X31" s="211">
        <f t="shared" si="3"/>
        <v>10</v>
      </c>
      <c r="Y31" s="211">
        <f t="shared" si="3"/>
        <v>22</v>
      </c>
      <c r="Z31" s="211">
        <f t="shared" si="3"/>
        <v>29</v>
      </c>
      <c r="AA31" s="211">
        <f t="shared" si="3"/>
        <v>62</v>
      </c>
      <c r="AB31" s="211">
        <f t="shared" si="3"/>
        <v>68</v>
      </c>
      <c r="AC31" s="211">
        <f t="shared" si="3"/>
        <v>86</v>
      </c>
      <c r="AD31" s="211">
        <f t="shared" si="3"/>
        <v>123</v>
      </c>
      <c r="AE31" s="211">
        <f t="shared" si="3"/>
        <v>91</v>
      </c>
      <c r="AF31" s="211">
        <f t="shared" si="3"/>
        <v>122</v>
      </c>
      <c r="AG31" s="211">
        <f t="shared" si="3"/>
        <v>101</v>
      </c>
      <c r="AH31" s="211">
        <f t="shared" si="3"/>
        <v>90</v>
      </c>
      <c r="AI31" s="211">
        <f t="shared" si="3"/>
        <v>68</v>
      </c>
      <c r="AJ31" s="211">
        <f t="shared" si="3"/>
        <v>0</v>
      </c>
      <c r="AK31" s="211">
        <f t="shared" si="3"/>
        <v>0</v>
      </c>
      <c r="AL31" s="211">
        <f t="shared" si="3"/>
        <v>0</v>
      </c>
      <c r="AM31" s="211">
        <f t="shared" si="3"/>
        <v>0</v>
      </c>
      <c r="AN31" s="211">
        <f t="shared" si="3"/>
        <v>0</v>
      </c>
      <c r="AO31" s="211">
        <f t="shared" si="3"/>
        <v>0</v>
      </c>
      <c r="AP31" s="211">
        <f t="shared" si="3"/>
        <v>0</v>
      </c>
      <c r="AQ31" s="211">
        <f t="shared" si="3"/>
        <v>0</v>
      </c>
      <c r="AR31" s="211">
        <f t="shared" si="3"/>
        <v>0</v>
      </c>
      <c r="AS31" s="211">
        <f t="shared" si="3"/>
        <v>0</v>
      </c>
      <c r="AT31" s="211">
        <f t="shared" si="3"/>
        <v>0</v>
      </c>
      <c r="AU31" s="211">
        <f t="shared" si="3"/>
        <v>0</v>
      </c>
      <c r="AV31" s="211">
        <f t="shared" si="3"/>
        <v>0</v>
      </c>
      <c r="AW31" s="211">
        <f t="shared" si="3"/>
        <v>0</v>
      </c>
      <c r="AX31" s="211">
        <f t="shared" si="3"/>
        <v>0</v>
      </c>
      <c r="AY31" s="211">
        <f t="shared" si="3"/>
        <v>0</v>
      </c>
      <c r="AZ31" s="211">
        <f t="shared" si="3"/>
        <v>0</v>
      </c>
      <c r="BA31" s="211">
        <f t="shared" si="3"/>
        <v>0</v>
      </c>
      <c r="BB31" s="211">
        <f t="shared" si="3"/>
        <v>0</v>
      </c>
      <c r="BC31" s="212"/>
    </row>
    <row r="32" spans="1:55" s="217" customFormat="1">
      <c r="A32" s="209" t="s">
        <v>330</v>
      </c>
      <c r="B32" s="210">
        <f>SUM(C32:BB32)</f>
        <v>606</v>
      </c>
      <c r="C32" s="214">
        <v>1</v>
      </c>
      <c r="D32" s="214">
        <v>1</v>
      </c>
      <c r="E32" s="214">
        <v>6</v>
      </c>
      <c r="F32" s="214">
        <v>6</v>
      </c>
      <c r="G32" s="214">
        <v>2</v>
      </c>
      <c r="H32" s="214">
        <v>5</v>
      </c>
      <c r="I32" s="214">
        <v>1</v>
      </c>
      <c r="J32" s="214">
        <v>2</v>
      </c>
      <c r="K32" s="214">
        <v>2</v>
      </c>
      <c r="L32" s="214">
        <v>0</v>
      </c>
      <c r="M32" s="214">
        <v>0</v>
      </c>
      <c r="N32" s="214">
        <v>0</v>
      </c>
      <c r="O32" s="214">
        <v>1</v>
      </c>
      <c r="P32" s="214">
        <v>2</v>
      </c>
      <c r="Q32" s="214">
        <v>0</v>
      </c>
      <c r="R32" s="214">
        <v>4</v>
      </c>
      <c r="S32" s="214">
        <v>0</v>
      </c>
      <c r="T32" s="214">
        <v>6</v>
      </c>
      <c r="U32" s="214">
        <v>1</v>
      </c>
      <c r="V32" s="214">
        <v>7</v>
      </c>
      <c r="W32" s="214">
        <v>11</v>
      </c>
      <c r="X32" s="214">
        <v>19</v>
      </c>
      <c r="Y32" s="214">
        <v>45</v>
      </c>
      <c r="Z32" s="214">
        <v>38</v>
      </c>
      <c r="AA32" s="214">
        <v>34</v>
      </c>
      <c r="AB32" s="214">
        <v>39</v>
      </c>
      <c r="AC32" s="214">
        <v>35</v>
      </c>
      <c r="AD32" s="214">
        <v>19</v>
      </c>
      <c r="AE32" s="214">
        <v>15</v>
      </c>
      <c r="AF32" s="214">
        <v>20</v>
      </c>
      <c r="AG32" s="214">
        <v>26</v>
      </c>
      <c r="AH32" s="214">
        <v>18</v>
      </c>
      <c r="AI32" s="214">
        <v>31</v>
      </c>
      <c r="AJ32" s="214">
        <v>23</v>
      </c>
      <c r="AK32" s="214">
        <v>28</v>
      </c>
      <c r="AL32" s="214">
        <v>26</v>
      </c>
      <c r="AM32" s="214">
        <v>20</v>
      </c>
      <c r="AN32" s="214">
        <v>17</v>
      </c>
      <c r="AO32" s="214">
        <v>9</v>
      </c>
      <c r="AP32" s="214">
        <v>10</v>
      </c>
      <c r="AQ32" s="214">
        <v>13</v>
      </c>
      <c r="AR32" s="214">
        <v>6</v>
      </c>
      <c r="AS32" s="214">
        <v>5</v>
      </c>
      <c r="AT32" s="214">
        <v>11</v>
      </c>
      <c r="AU32" s="214">
        <v>11</v>
      </c>
      <c r="AV32" s="214">
        <v>6</v>
      </c>
      <c r="AW32" s="214">
        <v>8</v>
      </c>
      <c r="AX32" s="214">
        <v>2</v>
      </c>
      <c r="AY32" s="214">
        <v>8</v>
      </c>
      <c r="AZ32" s="214">
        <v>5</v>
      </c>
      <c r="BA32" s="215">
        <v>0</v>
      </c>
      <c r="BB32" s="214">
        <v>1</v>
      </c>
      <c r="BC32" s="216"/>
    </row>
    <row r="33" spans="1:67" s="203" customFormat="1">
      <c r="A33" s="218">
        <v>2564</v>
      </c>
      <c r="B33" s="210">
        <f>SUM(C33:BB33)</f>
        <v>280</v>
      </c>
      <c r="C33" s="218">
        <v>2</v>
      </c>
      <c r="D33" s="218">
        <v>2</v>
      </c>
      <c r="E33" s="218">
        <v>0</v>
      </c>
      <c r="F33" s="218">
        <v>1</v>
      </c>
      <c r="G33" s="218">
        <v>0</v>
      </c>
      <c r="H33" s="218">
        <v>0</v>
      </c>
      <c r="I33" s="218">
        <v>1</v>
      </c>
      <c r="J33" s="218">
        <v>1</v>
      </c>
      <c r="K33" s="218">
        <v>1</v>
      </c>
      <c r="L33" s="218">
        <v>1</v>
      </c>
      <c r="M33" s="218">
        <v>1</v>
      </c>
      <c r="N33" s="218">
        <v>3</v>
      </c>
      <c r="O33" s="218">
        <v>1</v>
      </c>
      <c r="P33" s="218">
        <v>0</v>
      </c>
      <c r="Q33" s="218">
        <v>1</v>
      </c>
      <c r="R33" s="218">
        <v>2</v>
      </c>
      <c r="S33" s="218">
        <v>0</v>
      </c>
      <c r="T33" s="218">
        <v>1</v>
      </c>
      <c r="U33" s="218">
        <v>2</v>
      </c>
      <c r="V33" s="218">
        <v>0</v>
      </c>
      <c r="W33" s="218">
        <v>8</v>
      </c>
      <c r="X33" s="218">
        <v>14</v>
      </c>
      <c r="Y33" s="218">
        <v>11</v>
      </c>
      <c r="Z33" s="218">
        <v>13</v>
      </c>
      <c r="AA33" s="218">
        <v>6</v>
      </c>
      <c r="AB33" s="218">
        <v>12</v>
      </c>
      <c r="AC33" s="218">
        <v>5</v>
      </c>
      <c r="AD33" s="218">
        <v>5</v>
      </c>
      <c r="AE33" s="218">
        <v>11</v>
      </c>
      <c r="AF33" s="218">
        <v>6</v>
      </c>
      <c r="AG33" s="218">
        <v>11</v>
      </c>
      <c r="AH33" s="218">
        <v>6</v>
      </c>
      <c r="AI33" s="218">
        <v>13</v>
      </c>
      <c r="AJ33" s="218">
        <v>12</v>
      </c>
      <c r="AK33" s="218">
        <v>12</v>
      </c>
      <c r="AL33" s="218">
        <v>13</v>
      </c>
      <c r="AM33" s="218">
        <v>23</v>
      </c>
      <c r="AN33" s="218">
        <v>14</v>
      </c>
      <c r="AO33" s="218">
        <v>6</v>
      </c>
      <c r="AP33" s="218">
        <v>11</v>
      </c>
      <c r="AQ33" s="218">
        <v>12</v>
      </c>
      <c r="AR33" s="218">
        <v>13</v>
      </c>
      <c r="AS33" s="218">
        <v>8</v>
      </c>
      <c r="AT33" s="218">
        <v>3</v>
      </c>
      <c r="AU33" s="218">
        <v>1</v>
      </c>
      <c r="AV33" s="218">
        <v>4</v>
      </c>
      <c r="AW33" s="218">
        <v>0</v>
      </c>
      <c r="AX33" s="218">
        <v>1</v>
      </c>
      <c r="AY33" s="218">
        <v>5</v>
      </c>
      <c r="AZ33" s="218">
        <v>1</v>
      </c>
      <c r="BA33" s="218">
        <v>0</v>
      </c>
      <c r="BB33" s="218">
        <v>0</v>
      </c>
      <c r="BC33" s="219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24" customFormat="1">
      <c r="A34" s="220">
        <v>2563</v>
      </c>
      <c r="B34" s="210">
        <v>615</v>
      </c>
      <c r="C34" s="221">
        <v>18</v>
      </c>
      <c r="D34" s="221">
        <v>14</v>
      </c>
      <c r="E34" s="221">
        <v>10</v>
      </c>
      <c r="F34" s="221">
        <v>10</v>
      </c>
      <c r="G34" s="221">
        <v>12</v>
      </c>
      <c r="H34" s="221">
        <v>9</v>
      </c>
      <c r="I34" s="221">
        <v>17</v>
      </c>
      <c r="J34" s="221">
        <v>13</v>
      </c>
      <c r="K34" s="221">
        <v>9</v>
      </c>
      <c r="L34" s="221">
        <v>15</v>
      </c>
      <c r="M34" s="221">
        <v>16</v>
      </c>
      <c r="N34" s="221">
        <v>16</v>
      </c>
      <c r="O34" s="221">
        <v>20</v>
      </c>
      <c r="P34" s="221">
        <v>13</v>
      </c>
      <c r="Q34" s="221">
        <v>25</v>
      </c>
      <c r="R34" s="221">
        <v>36</v>
      </c>
      <c r="S34" s="221">
        <v>45</v>
      </c>
      <c r="T34" s="221">
        <v>37</v>
      </c>
      <c r="U34" s="221">
        <v>58</v>
      </c>
      <c r="V34" s="221">
        <v>40</v>
      </c>
      <c r="W34" s="221">
        <v>51</v>
      </c>
      <c r="X34" s="221">
        <v>44</v>
      </c>
      <c r="Y34" s="221">
        <v>49</v>
      </c>
      <c r="Z34" s="221">
        <v>48</v>
      </c>
      <c r="AA34" s="221">
        <v>47</v>
      </c>
      <c r="AB34" s="221">
        <v>78</v>
      </c>
      <c r="AC34" s="221">
        <v>75</v>
      </c>
      <c r="AD34" s="221">
        <v>85</v>
      </c>
      <c r="AE34" s="221">
        <v>92</v>
      </c>
      <c r="AF34" s="221">
        <v>68</v>
      </c>
      <c r="AG34" s="221">
        <v>60</v>
      </c>
      <c r="AH34" s="221">
        <v>66</v>
      </c>
      <c r="AI34" s="221">
        <v>83</v>
      </c>
      <c r="AJ34" s="221">
        <v>52</v>
      </c>
      <c r="AK34" s="221">
        <v>71</v>
      </c>
      <c r="AL34" s="221">
        <v>56</v>
      </c>
      <c r="AM34" s="221">
        <v>39</v>
      </c>
      <c r="AN34" s="221">
        <v>34</v>
      </c>
      <c r="AO34" s="221">
        <v>25</v>
      </c>
      <c r="AP34" s="221">
        <v>14</v>
      </c>
      <c r="AQ34" s="221">
        <v>6</v>
      </c>
      <c r="AR34" s="221">
        <v>8</v>
      </c>
      <c r="AS34" s="221">
        <v>14</v>
      </c>
      <c r="AT34" s="221">
        <v>11</v>
      </c>
      <c r="AU34" s="221">
        <v>9</v>
      </c>
      <c r="AV34" s="221">
        <v>6</v>
      </c>
      <c r="AW34" s="221">
        <v>2</v>
      </c>
      <c r="AX34" s="221">
        <v>5</v>
      </c>
      <c r="AY34" s="221">
        <v>1</v>
      </c>
      <c r="AZ34" s="221">
        <v>1</v>
      </c>
      <c r="BA34" s="222">
        <v>2</v>
      </c>
      <c r="BB34" s="221">
        <v>3</v>
      </c>
      <c r="BC34" s="223"/>
    </row>
    <row r="35" spans="1:67" s="226" customFormat="1">
      <c r="A35" s="220">
        <v>2562</v>
      </c>
      <c r="B35" s="210">
        <v>1184</v>
      </c>
      <c r="C35" s="220">
        <v>17</v>
      </c>
      <c r="D35" s="220">
        <v>12</v>
      </c>
      <c r="E35" s="220">
        <v>14</v>
      </c>
      <c r="F35" s="220">
        <v>15</v>
      </c>
      <c r="G35" s="220">
        <v>11</v>
      </c>
      <c r="H35" s="220">
        <v>20</v>
      </c>
      <c r="I35" s="220">
        <v>15</v>
      </c>
      <c r="J35" s="220">
        <v>28</v>
      </c>
      <c r="K35" s="220">
        <v>20</v>
      </c>
      <c r="L35" s="220">
        <v>22</v>
      </c>
      <c r="M35" s="220">
        <v>18</v>
      </c>
      <c r="N35" s="220">
        <v>15</v>
      </c>
      <c r="O35" s="220">
        <v>21</v>
      </c>
      <c r="P35" s="220">
        <v>13</v>
      </c>
      <c r="Q35" s="220">
        <v>33</v>
      </c>
      <c r="R35" s="220">
        <v>25</v>
      </c>
      <c r="S35" s="220">
        <v>17</v>
      </c>
      <c r="T35" s="220">
        <v>25</v>
      </c>
      <c r="U35" s="220">
        <v>68</v>
      </c>
      <c r="V35" s="220">
        <v>87</v>
      </c>
      <c r="W35" s="220">
        <v>103</v>
      </c>
      <c r="X35" s="220">
        <v>153</v>
      </c>
      <c r="Y35" s="220">
        <v>188</v>
      </c>
      <c r="Z35" s="220">
        <v>196</v>
      </c>
      <c r="AA35" s="220">
        <v>236</v>
      </c>
      <c r="AB35" s="220">
        <v>255</v>
      </c>
      <c r="AC35" s="220">
        <v>196</v>
      </c>
      <c r="AD35" s="220">
        <v>199</v>
      </c>
      <c r="AE35" s="220">
        <v>175</v>
      </c>
      <c r="AF35" s="220">
        <v>161</v>
      </c>
      <c r="AG35" s="220">
        <v>146</v>
      </c>
      <c r="AH35" s="220">
        <v>125</v>
      </c>
      <c r="AI35" s="220">
        <v>119</v>
      </c>
      <c r="AJ35" s="220">
        <v>81</v>
      </c>
      <c r="AK35" s="220">
        <v>104</v>
      </c>
      <c r="AL35" s="220">
        <v>97</v>
      </c>
      <c r="AM35" s="220">
        <v>129</v>
      </c>
      <c r="AN35" s="220">
        <v>105</v>
      </c>
      <c r="AO35" s="220">
        <v>103</v>
      </c>
      <c r="AP35" s="220">
        <v>79</v>
      </c>
      <c r="AQ35" s="220">
        <v>78</v>
      </c>
      <c r="AR35" s="220">
        <v>46</v>
      </c>
      <c r="AS35" s="220">
        <v>44</v>
      </c>
      <c r="AT35" s="220">
        <v>44</v>
      </c>
      <c r="AU35" s="220">
        <v>38</v>
      </c>
      <c r="AV35" s="220">
        <v>26</v>
      </c>
      <c r="AW35" s="220">
        <v>18</v>
      </c>
      <c r="AX35" s="220">
        <v>18</v>
      </c>
      <c r="AY35" s="220">
        <v>12</v>
      </c>
      <c r="AZ35" s="220">
        <v>12</v>
      </c>
      <c r="BA35" s="225">
        <v>7</v>
      </c>
      <c r="BB35" s="220">
        <v>8</v>
      </c>
      <c r="BC35" s="223"/>
    </row>
    <row r="36" spans="1:67" s="226" customFormat="1">
      <c r="A36" s="220">
        <v>2561</v>
      </c>
      <c r="B36" s="210">
        <v>2015</v>
      </c>
      <c r="C36" s="220">
        <v>2</v>
      </c>
      <c r="D36" s="220">
        <v>1</v>
      </c>
      <c r="E36" s="220">
        <v>1</v>
      </c>
      <c r="F36" s="220">
        <v>0</v>
      </c>
      <c r="G36" s="220">
        <v>1</v>
      </c>
      <c r="H36" s="220">
        <v>2</v>
      </c>
      <c r="I36" s="220">
        <v>3</v>
      </c>
      <c r="J36" s="220">
        <v>1</v>
      </c>
      <c r="K36" s="220">
        <v>0</v>
      </c>
      <c r="L36" s="220">
        <v>3</v>
      </c>
      <c r="M36" s="220">
        <v>2</v>
      </c>
      <c r="N36" s="220">
        <v>1</v>
      </c>
      <c r="O36" s="220">
        <v>1</v>
      </c>
      <c r="P36" s="220">
        <v>7</v>
      </c>
      <c r="Q36" s="220">
        <v>5</v>
      </c>
      <c r="R36" s="220">
        <v>6</v>
      </c>
      <c r="S36" s="220">
        <v>9</v>
      </c>
      <c r="T36" s="220">
        <v>24</v>
      </c>
      <c r="U36" s="220">
        <v>40</v>
      </c>
      <c r="V36" s="220">
        <v>63</v>
      </c>
      <c r="W36" s="220">
        <v>49</v>
      </c>
      <c r="X36" s="220">
        <v>61</v>
      </c>
      <c r="Y36" s="220">
        <v>74</v>
      </c>
      <c r="Z36" s="220">
        <v>105</v>
      </c>
      <c r="AA36" s="220">
        <v>96</v>
      </c>
      <c r="AB36" s="220">
        <v>88</v>
      </c>
      <c r="AC36" s="220">
        <v>74</v>
      </c>
      <c r="AD36" s="220">
        <v>46</v>
      </c>
      <c r="AE36" s="220">
        <v>55</v>
      </c>
      <c r="AF36" s="220">
        <v>51</v>
      </c>
      <c r="AG36" s="220">
        <v>66</v>
      </c>
      <c r="AH36" s="220">
        <v>53</v>
      </c>
      <c r="AI36" s="220">
        <v>46</v>
      </c>
      <c r="AJ36" s="220">
        <v>42</v>
      </c>
      <c r="AK36" s="220">
        <v>58</v>
      </c>
      <c r="AL36" s="220">
        <v>27</v>
      </c>
      <c r="AM36" s="220">
        <v>37</v>
      </c>
      <c r="AN36" s="220">
        <v>20</v>
      </c>
      <c r="AO36" s="220">
        <v>21</v>
      </c>
      <c r="AP36" s="220">
        <v>12</v>
      </c>
      <c r="AQ36" s="220">
        <v>8</v>
      </c>
      <c r="AR36" s="220">
        <v>10</v>
      </c>
      <c r="AS36" s="220">
        <v>6</v>
      </c>
      <c r="AT36" s="220">
        <v>11</v>
      </c>
      <c r="AU36" s="220">
        <v>10</v>
      </c>
      <c r="AV36" s="220">
        <v>14</v>
      </c>
      <c r="AW36" s="220">
        <v>14</v>
      </c>
      <c r="AX36" s="220">
        <v>11</v>
      </c>
      <c r="AY36" s="220">
        <v>18</v>
      </c>
      <c r="AZ36" s="220">
        <v>18</v>
      </c>
      <c r="BA36" s="225">
        <v>14</v>
      </c>
      <c r="BB36" s="220">
        <v>4</v>
      </c>
      <c r="BC36" s="223"/>
    </row>
    <row r="37" spans="1:67" s="230" customFormat="1">
      <c r="A37" s="227" t="s">
        <v>331</v>
      </c>
      <c r="B37" s="194">
        <f>SUM(C37:BB37)</f>
        <v>1175</v>
      </c>
      <c r="C37" s="228">
        <f>MEDIAN(C32:C36)</f>
        <v>2</v>
      </c>
      <c r="D37" s="228">
        <f t="shared" ref="D37:BB37" si="4">MEDIAN(D32:D36)</f>
        <v>2</v>
      </c>
      <c r="E37" s="228">
        <f t="shared" si="4"/>
        <v>6</v>
      </c>
      <c r="F37" s="228">
        <f t="shared" si="4"/>
        <v>6</v>
      </c>
      <c r="G37" s="228">
        <f t="shared" si="4"/>
        <v>2</v>
      </c>
      <c r="H37" s="228">
        <f t="shared" si="4"/>
        <v>5</v>
      </c>
      <c r="I37" s="228">
        <f t="shared" si="4"/>
        <v>3</v>
      </c>
      <c r="J37" s="228">
        <f t="shared" si="4"/>
        <v>2</v>
      </c>
      <c r="K37" s="228">
        <f t="shared" si="4"/>
        <v>2</v>
      </c>
      <c r="L37" s="228">
        <f t="shared" si="4"/>
        <v>3</v>
      </c>
      <c r="M37" s="228">
        <f t="shared" si="4"/>
        <v>2</v>
      </c>
      <c r="N37" s="228">
        <f t="shared" si="4"/>
        <v>3</v>
      </c>
      <c r="O37" s="228">
        <f t="shared" si="4"/>
        <v>1</v>
      </c>
      <c r="P37" s="228">
        <f t="shared" si="4"/>
        <v>7</v>
      </c>
      <c r="Q37" s="228">
        <f t="shared" si="4"/>
        <v>5</v>
      </c>
      <c r="R37" s="228">
        <f t="shared" si="4"/>
        <v>6</v>
      </c>
      <c r="S37" s="228">
        <f t="shared" si="4"/>
        <v>9</v>
      </c>
      <c r="T37" s="228">
        <f t="shared" si="4"/>
        <v>24</v>
      </c>
      <c r="U37" s="228">
        <f t="shared" si="4"/>
        <v>40</v>
      </c>
      <c r="V37" s="228">
        <f t="shared" si="4"/>
        <v>40</v>
      </c>
      <c r="W37" s="228">
        <f t="shared" si="4"/>
        <v>49</v>
      </c>
      <c r="X37" s="228">
        <f t="shared" si="4"/>
        <v>44</v>
      </c>
      <c r="Y37" s="228">
        <f t="shared" si="4"/>
        <v>49</v>
      </c>
      <c r="Z37" s="228">
        <f t="shared" si="4"/>
        <v>48</v>
      </c>
      <c r="AA37" s="228">
        <f t="shared" si="4"/>
        <v>47</v>
      </c>
      <c r="AB37" s="228">
        <f t="shared" si="4"/>
        <v>78</v>
      </c>
      <c r="AC37" s="228">
        <f t="shared" si="4"/>
        <v>74</v>
      </c>
      <c r="AD37" s="228">
        <f t="shared" si="4"/>
        <v>46</v>
      </c>
      <c r="AE37" s="228">
        <f t="shared" si="4"/>
        <v>55</v>
      </c>
      <c r="AF37" s="228">
        <f t="shared" si="4"/>
        <v>51</v>
      </c>
      <c r="AG37" s="228">
        <f t="shared" si="4"/>
        <v>60</v>
      </c>
      <c r="AH37" s="228">
        <f t="shared" si="4"/>
        <v>53</v>
      </c>
      <c r="AI37" s="228">
        <f t="shared" si="4"/>
        <v>46</v>
      </c>
      <c r="AJ37" s="228">
        <f t="shared" si="4"/>
        <v>42</v>
      </c>
      <c r="AK37" s="228">
        <f t="shared" si="4"/>
        <v>58</v>
      </c>
      <c r="AL37" s="228">
        <f t="shared" si="4"/>
        <v>27</v>
      </c>
      <c r="AM37" s="228">
        <f t="shared" si="4"/>
        <v>37</v>
      </c>
      <c r="AN37" s="228">
        <f t="shared" si="4"/>
        <v>20</v>
      </c>
      <c r="AO37" s="228">
        <f t="shared" si="4"/>
        <v>21</v>
      </c>
      <c r="AP37" s="228">
        <f t="shared" si="4"/>
        <v>12</v>
      </c>
      <c r="AQ37" s="228">
        <f t="shared" si="4"/>
        <v>12</v>
      </c>
      <c r="AR37" s="228">
        <f t="shared" si="4"/>
        <v>10</v>
      </c>
      <c r="AS37" s="228">
        <f t="shared" si="4"/>
        <v>8</v>
      </c>
      <c r="AT37" s="228">
        <f t="shared" si="4"/>
        <v>11</v>
      </c>
      <c r="AU37" s="228">
        <f t="shared" si="4"/>
        <v>10</v>
      </c>
      <c r="AV37" s="228">
        <f t="shared" si="4"/>
        <v>6</v>
      </c>
      <c r="AW37" s="228">
        <f t="shared" si="4"/>
        <v>8</v>
      </c>
      <c r="AX37" s="228">
        <f t="shared" si="4"/>
        <v>5</v>
      </c>
      <c r="AY37" s="228">
        <f t="shared" si="4"/>
        <v>8</v>
      </c>
      <c r="AZ37" s="228">
        <f t="shared" si="4"/>
        <v>5</v>
      </c>
      <c r="BA37" s="228">
        <f t="shared" si="4"/>
        <v>2</v>
      </c>
      <c r="BB37" s="228">
        <f t="shared" si="4"/>
        <v>3</v>
      </c>
      <c r="BC37" s="229"/>
      <c r="BE37" s="229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31"/>
      <c r="C39" s="231"/>
      <c r="D39" s="21"/>
      <c r="E39" s="21"/>
      <c r="F39" s="21"/>
      <c r="G39" s="21"/>
      <c r="H39" s="21"/>
      <c r="I39" s="21"/>
      <c r="J39" s="133"/>
      <c r="K39" s="133"/>
      <c r="L39" s="232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</row>
    <row r="42" spans="1:67"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</row>
    <row r="43" spans="1:67"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</row>
    <row r="44" spans="1:67"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</row>
    <row r="45" spans="1:67"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</row>
    <row r="46" spans="1:67"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</row>
    <row r="47" spans="1:67"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</row>
    <row r="48" spans="1:67"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</row>
    <row r="49" spans="5:57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</row>
    <row r="50" spans="5:57"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</row>
    <row r="51" spans="5:57"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</row>
    <row r="52" spans="5:57"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</row>
    <row r="53" spans="5:57"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</row>
    <row r="54" spans="5:57"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</row>
    <row r="55" spans="5:57"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</row>
    <row r="56" spans="5:57"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</row>
    <row r="57" spans="5:57"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</row>
    <row r="58" spans="5:57"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5:57"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</row>
    <row r="60" spans="5:57"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</row>
    <row r="62" spans="5:57"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/>
    </sheetView>
  </sheetViews>
  <sheetFormatPr defaultColWidth="8.8984375" defaultRowHeight="18.75"/>
  <cols>
    <col min="1" max="2" width="14.3984375" style="236" customWidth="1"/>
    <col min="3" max="3" width="12.59765625" style="237" bestFit="1" customWidth="1"/>
    <col min="4" max="4" width="10.8984375" style="237" customWidth="1"/>
    <col min="5" max="8" width="7.09765625" style="237" customWidth="1"/>
    <col min="9" max="9" width="10" style="237" customWidth="1"/>
    <col min="10" max="10" width="8.8984375" style="236"/>
    <col min="11" max="11" width="27.59765625" style="236" customWidth="1"/>
    <col min="12" max="16" width="8.8984375" style="236"/>
    <col min="17" max="17" width="11.69921875" style="236" customWidth="1"/>
    <col min="18" max="16384" width="8.8984375" style="236"/>
  </cols>
  <sheetData>
    <row r="1" spans="1:17">
      <c r="A1" s="1" t="s">
        <v>763</v>
      </c>
    </row>
    <row r="2" spans="1:17">
      <c r="A2" s="2" t="s">
        <v>193</v>
      </c>
      <c r="B2" s="2" t="s">
        <v>194</v>
      </c>
      <c r="C2" s="3" t="s">
        <v>764</v>
      </c>
      <c r="D2" s="4" t="s">
        <v>765</v>
      </c>
      <c r="E2" s="4" t="s">
        <v>651</v>
      </c>
      <c r="F2" s="4" t="s">
        <v>690</v>
      </c>
      <c r="G2" s="4" t="s">
        <v>728</v>
      </c>
      <c r="H2" s="4" t="s">
        <v>947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10</v>
      </c>
      <c r="D3" s="17">
        <v>8</v>
      </c>
      <c r="E3" s="15">
        <v>5</v>
      </c>
      <c r="F3" s="15">
        <v>0</v>
      </c>
      <c r="G3" s="15">
        <v>2</v>
      </c>
      <c r="H3" s="15">
        <v>1</v>
      </c>
      <c r="I3" s="330">
        <v>3</v>
      </c>
      <c r="J3" s="238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4</v>
      </c>
      <c r="D4" s="17">
        <v>3</v>
      </c>
      <c r="E4" s="15">
        <v>0</v>
      </c>
      <c r="F4" s="15">
        <v>0</v>
      </c>
      <c r="G4" s="15">
        <v>1</v>
      </c>
      <c r="H4" s="15">
        <v>2</v>
      </c>
      <c r="I4" s="326">
        <v>3</v>
      </c>
      <c r="J4" s="238"/>
      <c r="K4" s="363" t="s">
        <v>197</v>
      </c>
      <c r="L4" s="363"/>
      <c r="M4" s="363"/>
      <c r="N4" s="363"/>
      <c r="O4" s="363"/>
      <c r="P4" s="363"/>
      <c r="Q4" s="363"/>
    </row>
    <row r="5" spans="1:17" ht="20.25" customHeight="1">
      <c r="A5" s="18" t="s">
        <v>21</v>
      </c>
      <c r="B5" s="18" t="s">
        <v>146</v>
      </c>
      <c r="C5" s="16">
        <v>14</v>
      </c>
      <c r="D5" s="17">
        <v>3</v>
      </c>
      <c r="E5" s="15">
        <v>0</v>
      </c>
      <c r="F5" s="15">
        <v>1</v>
      </c>
      <c r="G5" s="15">
        <v>0</v>
      </c>
      <c r="H5" s="15">
        <v>2</v>
      </c>
      <c r="I5" s="326">
        <v>3</v>
      </c>
      <c r="J5" s="238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2</v>
      </c>
      <c r="D6" s="17">
        <v>4</v>
      </c>
      <c r="E6" s="15">
        <v>1</v>
      </c>
      <c r="F6" s="15">
        <v>1</v>
      </c>
      <c r="G6" s="15">
        <v>1</v>
      </c>
      <c r="H6" s="15">
        <v>1</v>
      </c>
      <c r="I6" s="326">
        <v>3</v>
      </c>
      <c r="J6" s="238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3</v>
      </c>
      <c r="E7" s="15">
        <v>0</v>
      </c>
      <c r="F7" s="15">
        <v>0</v>
      </c>
      <c r="G7" s="15">
        <v>1</v>
      </c>
      <c r="H7" s="15">
        <v>2</v>
      </c>
      <c r="I7" s="326">
        <v>3</v>
      </c>
      <c r="J7" s="238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28">
        <v>1</v>
      </c>
      <c r="J8" s="238"/>
    </row>
    <row r="9" spans="1:17" ht="20.25" customHeight="1">
      <c r="A9" s="18" t="s">
        <v>21</v>
      </c>
      <c r="B9" s="18" t="s">
        <v>204</v>
      </c>
      <c r="C9" s="16">
        <v>2</v>
      </c>
      <c r="D9" s="17">
        <v>1</v>
      </c>
      <c r="E9" s="15">
        <v>1</v>
      </c>
      <c r="F9" s="15">
        <v>0</v>
      </c>
      <c r="G9" s="15">
        <v>0</v>
      </c>
      <c r="H9" s="15">
        <v>0</v>
      </c>
      <c r="I9" s="327">
        <v>2</v>
      </c>
      <c r="J9" s="238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28">
        <v>1</v>
      </c>
      <c r="J10" s="238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28">
        <v>1</v>
      </c>
      <c r="J11" s="238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28">
        <v>1</v>
      </c>
      <c r="J12" s="238"/>
    </row>
    <row r="13" spans="1:17" ht="20.25" customHeight="1">
      <c r="A13" s="18" t="s">
        <v>21</v>
      </c>
      <c r="B13" s="18" t="s">
        <v>171</v>
      </c>
      <c r="C13" s="16">
        <v>4</v>
      </c>
      <c r="D13" s="17">
        <v>1</v>
      </c>
      <c r="E13" s="15">
        <v>0</v>
      </c>
      <c r="F13" s="15">
        <v>0</v>
      </c>
      <c r="G13" s="15">
        <v>0</v>
      </c>
      <c r="H13" s="15">
        <v>1</v>
      </c>
      <c r="I13" s="326">
        <v>3</v>
      </c>
      <c r="J13" s="238"/>
    </row>
    <row r="14" spans="1:17" ht="20.25" customHeight="1">
      <c r="A14" s="18" t="s">
        <v>21</v>
      </c>
      <c r="B14" s="18" t="s">
        <v>147</v>
      </c>
      <c r="C14" s="16">
        <v>2</v>
      </c>
      <c r="D14" s="17">
        <v>5</v>
      </c>
      <c r="E14" s="15">
        <v>1</v>
      </c>
      <c r="F14" s="15">
        <v>2</v>
      </c>
      <c r="G14" s="15">
        <v>1</v>
      </c>
      <c r="H14" s="15">
        <v>1</v>
      </c>
      <c r="I14" s="326">
        <v>3</v>
      </c>
      <c r="J14" s="238"/>
    </row>
    <row r="15" spans="1:17" ht="20.25" customHeight="1">
      <c r="A15" s="18" t="s">
        <v>21</v>
      </c>
      <c r="B15" s="18" t="s">
        <v>207</v>
      </c>
      <c r="C15" s="16">
        <v>3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28">
        <v>1</v>
      </c>
      <c r="J15" s="238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8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8"/>
    </row>
    <row r="18" spans="1:10" ht="20.25" customHeight="1">
      <c r="A18" s="18" t="s">
        <v>23</v>
      </c>
      <c r="B18" s="18" t="s">
        <v>23</v>
      </c>
      <c r="C18" s="16">
        <v>8</v>
      </c>
      <c r="D18" s="17">
        <v>15</v>
      </c>
      <c r="E18" s="15">
        <v>7</v>
      </c>
      <c r="F18" s="15">
        <v>5</v>
      </c>
      <c r="G18" s="15">
        <v>2</v>
      </c>
      <c r="H18" s="15">
        <v>1</v>
      </c>
      <c r="I18" s="326">
        <v>3</v>
      </c>
      <c r="J18" s="238"/>
    </row>
    <row r="19" spans="1:10" ht="20.25" customHeight="1">
      <c r="A19" s="18" t="s">
        <v>23</v>
      </c>
      <c r="B19" s="18" t="s">
        <v>173</v>
      </c>
      <c r="C19" s="16">
        <v>3</v>
      </c>
      <c r="D19" s="17">
        <v>2</v>
      </c>
      <c r="E19" s="15">
        <v>0</v>
      </c>
      <c r="F19" s="15">
        <v>2</v>
      </c>
      <c r="G19" s="15">
        <v>0</v>
      </c>
      <c r="H19" s="15">
        <v>0</v>
      </c>
      <c r="I19" s="327">
        <v>2</v>
      </c>
      <c r="J19" s="238"/>
    </row>
    <row r="20" spans="1:10" ht="20.25" customHeight="1">
      <c r="A20" s="18" t="s">
        <v>23</v>
      </c>
      <c r="B20" s="18" t="s">
        <v>209</v>
      </c>
      <c r="C20" s="16">
        <v>2</v>
      </c>
      <c r="D20" s="17">
        <v>1</v>
      </c>
      <c r="E20" s="15">
        <v>0</v>
      </c>
      <c r="F20" s="15">
        <v>1</v>
      </c>
      <c r="G20" s="15">
        <v>0</v>
      </c>
      <c r="H20" s="15">
        <v>0</v>
      </c>
      <c r="I20" s="327">
        <v>2</v>
      </c>
      <c r="J20" s="238"/>
    </row>
    <row r="21" spans="1:10" ht="20.25" customHeight="1">
      <c r="A21" s="18" t="s">
        <v>23</v>
      </c>
      <c r="B21" s="18" t="s">
        <v>210</v>
      </c>
      <c r="C21" s="16">
        <v>2</v>
      </c>
      <c r="D21" s="17">
        <v>2</v>
      </c>
      <c r="E21" s="15">
        <v>1</v>
      </c>
      <c r="F21" s="15">
        <v>1</v>
      </c>
      <c r="G21" s="15">
        <v>0</v>
      </c>
      <c r="H21" s="15">
        <v>0</v>
      </c>
      <c r="I21" s="327">
        <v>2</v>
      </c>
      <c r="J21" s="238"/>
    </row>
    <row r="22" spans="1:10" ht="20.25" customHeight="1">
      <c r="A22" s="18" t="s">
        <v>23</v>
      </c>
      <c r="B22" s="18" t="s">
        <v>211</v>
      </c>
      <c r="C22" s="16">
        <v>11</v>
      </c>
      <c r="D22" s="17">
        <v>8</v>
      </c>
      <c r="E22" s="15">
        <v>4</v>
      </c>
      <c r="F22" s="15">
        <v>3</v>
      </c>
      <c r="G22" s="15">
        <v>1</v>
      </c>
      <c r="H22" s="15">
        <v>0</v>
      </c>
      <c r="I22" s="326">
        <v>3</v>
      </c>
      <c r="J22" s="238"/>
    </row>
    <row r="23" spans="1:10" ht="20.25" customHeight="1">
      <c r="A23" s="18" t="s">
        <v>23</v>
      </c>
      <c r="B23" s="18" t="s">
        <v>212</v>
      </c>
      <c r="C23" s="16">
        <v>5</v>
      </c>
      <c r="D23" s="17">
        <v>8</v>
      </c>
      <c r="E23" s="15">
        <v>1</v>
      </c>
      <c r="F23" s="15">
        <v>5</v>
      </c>
      <c r="G23" s="15">
        <v>2</v>
      </c>
      <c r="H23" s="15">
        <v>0</v>
      </c>
      <c r="I23" s="326">
        <v>3</v>
      </c>
      <c r="J23" s="238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3</v>
      </c>
      <c r="E24" s="15">
        <v>1</v>
      </c>
      <c r="F24" s="15">
        <v>1</v>
      </c>
      <c r="G24" s="15">
        <v>1</v>
      </c>
      <c r="H24" s="15">
        <v>0</v>
      </c>
      <c r="I24" s="326">
        <v>3</v>
      </c>
      <c r="J24" s="238"/>
    </row>
    <row r="25" spans="1:10" ht="20.25" customHeight="1">
      <c r="A25" s="18" t="s">
        <v>23</v>
      </c>
      <c r="B25" s="18" t="s">
        <v>213</v>
      </c>
      <c r="C25" s="16">
        <v>9</v>
      </c>
      <c r="D25" s="17">
        <v>11</v>
      </c>
      <c r="E25" s="15">
        <v>5</v>
      </c>
      <c r="F25" s="15">
        <v>3</v>
      </c>
      <c r="G25" s="15">
        <v>2</v>
      </c>
      <c r="H25" s="15">
        <v>1</v>
      </c>
      <c r="I25" s="326">
        <v>3</v>
      </c>
      <c r="J25" s="238"/>
    </row>
    <row r="26" spans="1:10" ht="20.25" customHeight="1">
      <c r="A26" s="18" t="s">
        <v>23</v>
      </c>
      <c r="B26" s="18" t="s">
        <v>214</v>
      </c>
      <c r="C26" s="16">
        <v>4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328">
        <v>1</v>
      </c>
      <c r="J26" s="238"/>
    </row>
    <row r="27" spans="1:10" ht="20.25" customHeight="1">
      <c r="A27" s="18" t="s">
        <v>23</v>
      </c>
      <c r="B27" s="18" t="s">
        <v>215</v>
      </c>
      <c r="C27" s="16">
        <v>10</v>
      </c>
      <c r="D27" s="17">
        <v>4</v>
      </c>
      <c r="E27" s="15">
        <v>3</v>
      </c>
      <c r="F27" s="15">
        <v>1</v>
      </c>
      <c r="G27" s="15">
        <v>0</v>
      </c>
      <c r="H27" s="15">
        <v>0</v>
      </c>
      <c r="I27" s="327">
        <v>2</v>
      </c>
      <c r="J27" s="238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1</v>
      </c>
      <c r="E28" s="15">
        <v>1</v>
      </c>
      <c r="F28" s="15">
        <v>0</v>
      </c>
      <c r="G28" s="15">
        <v>0</v>
      </c>
      <c r="H28" s="15">
        <v>0</v>
      </c>
      <c r="I28" s="327">
        <v>2</v>
      </c>
      <c r="J28" s="238"/>
    </row>
    <row r="29" spans="1:10" ht="20.25" customHeight="1">
      <c r="A29" s="18" t="s">
        <v>23</v>
      </c>
      <c r="B29" s="18" t="s">
        <v>216</v>
      </c>
      <c r="C29" s="16">
        <v>9</v>
      </c>
      <c r="D29" s="17">
        <v>2</v>
      </c>
      <c r="E29" s="15">
        <v>0</v>
      </c>
      <c r="F29" s="15">
        <v>0</v>
      </c>
      <c r="G29" s="15">
        <v>2</v>
      </c>
      <c r="H29" s="15">
        <v>0</v>
      </c>
      <c r="I29" s="326">
        <v>3</v>
      </c>
      <c r="J29" s="238"/>
    </row>
    <row r="30" spans="1:10" ht="20.25" customHeight="1">
      <c r="A30" s="18" t="s">
        <v>23</v>
      </c>
      <c r="B30" s="18" t="s">
        <v>217</v>
      </c>
      <c r="C30" s="16">
        <v>4</v>
      </c>
      <c r="D30" s="17">
        <v>6</v>
      </c>
      <c r="E30" s="15">
        <v>0</v>
      </c>
      <c r="F30" s="15">
        <v>2</v>
      </c>
      <c r="G30" s="15">
        <v>3</v>
      </c>
      <c r="H30" s="15">
        <v>1</v>
      </c>
      <c r="I30" s="326">
        <v>3</v>
      </c>
      <c r="J30" s="238"/>
    </row>
    <row r="31" spans="1:10" ht="20.25" customHeight="1">
      <c r="A31" s="18" t="s">
        <v>31</v>
      </c>
      <c r="B31" s="18" t="s">
        <v>218</v>
      </c>
      <c r="C31" s="16">
        <v>7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28">
        <v>1</v>
      </c>
      <c r="J31" s="238"/>
    </row>
    <row r="32" spans="1:10" ht="20.25" customHeight="1">
      <c r="A32" s="18" t="s">
        <v>31</v>
      </c>
      <c r="B32" s="18" t="s">
        <v>219</v>
      </c>
      <c r="C32" s="16">
        <v>6</v>
      </c>
      <c r="D32" s="17">
        <v>7</v>
      </c>
      <c r="E32" s="15">
        <v>3</v>
      </c>
      <c r="F32" s="15">
        <v>1</v>
      </c>
      <c r="G32" s="15">
        <v>2</v>
      </c>
      <c r="H32" s="15">
        <v>1</v>
      </c>
      <c r="I32" s="326">
        <v>3</v>
      </c>
      <c r="J32" s="238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28">
        <v>1</v>
      </c>
      <c r="J33" s="238"/>
    </row>
    <row r="34" spans="1:10" ht="20.25" customHeight="1">
      <c r="A34" s="18" t="s">
        <v>31</v>
      </c>
      <c r="B34" s="18" t="s">
        <v>220</v>
      </c>
      <c r="C34" s="16">
        <v>19</v>
      </c>
      <c r="D34" s="17">
        <v>7</v>
      </c>
      <c r="E34" s="15">
        <v>2</v>
      </c>
      <c r="F34" s="15">
        <v>4</v>
      </c>
      <c r="G34" s="15">
        <v>0</v>
      </c>
      <c r="H34" s="15">
        <v>1</v>
      </c>
      <c r="I34" s="326">
        <v>3</v>
      </c>
      <c r="J34" s="238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8"/>
    </row>
    <row r="36" spans="1:10" ht="20.25" customHeight="1">
      <c r="A36" s="18" t="s">
        <v>31</v>
      </c>
      <c r="B36" s="18" t="s">
        <v>185</v>
      </c>
      <c r="C36" s="16">
        <v>2</v>
      </c>
      <c r="D36" s="17">
        <v>1</v>
      </c>
      <c r="E36" s="15">
        <v>1</v>
      </c>
      <c r="F36" s="15">
        <v>0</v>
      </c>
      <c r="G36" s="15">
        <v>0</v>
      </c>
      <c r="H36" s="15">
        <v>0</v>
      </c>
      <c r="I36" s="327">
        <v>2</v>
      </c>
      <c r="J36" s="238"/>
    </row>
    <row r="37" spans="1:10" ht="20.25" customHeight="1">
      <c r="A37" s="18" t="s">
        <v>31</v>
      </c>
      <c r="B37" s="18" t="s">
        <v>222</v>
      </c>
      <c r="C37" s="16">
        <v>13</v>
      </c>
      <c r="D37" s="17">
        <v>3</v>
      </c>
      <c r="E37" s="15">
        <v>0</v>
      </c>
      <c r="F37" s="15">
        <v>3</v>
      </c>
      <c r="G37" s="15">
        <v>0</v>
      </c>
      <c r="H37" s="15">
        <v>0</v>
      </c>
      <c r="I37" s="327">
        <v>2</v>
      </c>
      <c r="J37" s="238"/>
    </row>
    <row r="38" spans="1:10" ht="20.25" customHeight="1">
      <c r="A38" s="18" t="s">
        <v>31</v>
      </c>
      <c r="B38" s="18" t="s">
        <v>223</v>
      </c>
      <c r="C38" s="16">
        <v>20</v>
      </c>
      <c r="D38" s="17">
        <v>2</v>
      </c>
      <c r="E38" s="15">
        <v>1</v>
      </c>
      <c r="F38" s="15">
        <v>0</v>
      </c>
      <c r="G38" s="15">
        <v>1</v>
      </c>
      <c r="H38" s="15">
        <v>0</v>
      </c>
      <c r="I38" s="326">
        <v>3</v>
      </c>
      <c r="J38" s="238"/>
    </row>
    <row r="39" spans="1:10" ht="20.25" customHeight="1">
      <c r="A39" s="18" t="s">
        <v>24</v>
      </c>
      <c r="B39" s="18" t="s">
        <v>224</v>
      </c>
      <c r="C39" s="16">
        <v>4</v>
      </c>
      <c r="D39" s="17">
        <v>5</v>
      </c>
      <c r="E39" s="15">
        <v>1</v>
      </c>
      <c r="F39" s="15">
        <v>2</v>
      </c>
      <c r="G39" s="15">
        <v>1</v>
      </c>
      <c r="H39" s="15">
        <v>1</v>
      </c>
      <c r="I39" s="326">
        <v>3</v>
      </c>
      <c r="J39" s="238"/>
    </row>
    <row r="40" spans="1:10" ht="20.25" customHeight="1">
      <c r="A40" s="18" t="s">
        <v>24</v>
      </c>
      <c r="B40" s="18" t="s">
        <v>148</v>
      </c>
      <c r="C40" s="16">
        <v>2</v>
      </c>
      <c r="D40" s="17">
        <v>1</v>
      </c>
      <c r="E40" s="15">
        <v>1</v>
      </c>
      <c r="F40" s="15">
        <v>0</v>
      </c>
      <c r="G40" s="15">
        <v>0</v>
      </c>
      <c r="H40" s="15">
        <v>0</v>
      </c>
      <c r="I40" s="327">
        <v>2</v>
      </c>
      <c r="J40" s="238"/>
    </row>
    <row r="41" spans="1:10" ht="20.25" customHeight="1">
      <c r="A41" s="18" t="s">
        <v>24</v>
      </c>
      <c r="B41" s="18" t="s">
        <v>159</v>
      </c>
      <c r="C41" s="16">
        <v>4</v>
      </c>
      <c r="D41" s="17">
        <v>1</v>
      </c>
      <c r="E41" s="15">
        <v>0</v>
      </c>
      <c r="F41" s="15">
        <v>1</v>
      </c>
      <c r="G41" s="15">
        <v>0</v>
      </c>
      <c r="H41" s="15">
        <v>0</v>
      </c>
      <c r="I41" s="327">
        <v>2</v>
      </c>
      <c r="J41" s="238"/>
    </row>
    <row r="42" spans="1:10" ht="20.25" customHeight="1">
      <c r="A42" s="18" t="s">
        <v>24</v>
      </c>
      <c r="B42" s="18" t="s">
        <v>165</v>
      </c>
      <c r="C42" s="16">
        <v>3</v>
      </c>
      <c r="D42" s="17">
        <v>1</v>
      </c>
      <c r="E42" s="15">
        <v>0</v>
      </c>
      <c r="F42" s="15">
        <v>0</v>
      </c>
      <c r="G42" s="15">
        <v>1</v>
      </c>
      <c r="H42" s="15">
        <v>0</v>
      </c>
      <c r="I42" s="326">
        <v>3</v>
      </c>
      <c r="J42" s="238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8"/>
    </row>
    <row r="44" spans="1:10" ht="20.25" customHeight="1">
      <c r="A44" s="18" t="s">
        <v>24</v>
      </c>
      <c r="B44" s="18" t="s">
        <v>166</v>
      </c>
      <c r="C44" s="16">
        <v>3</v>
      </c>
      <c r="D44" s="17">
        <v>3</v>
      </c>
      <c r="E44" s="15">
        <v>2</v>
      </c>
      <c r="F44" s="15">
        <v>0</v>
      </c>
      <c r="G44" s="15">
        <v>1</v>
      </c>
      <c r="H44" s="15">
        <v>0</v>
      </c>
      <c r="I44" s="326">
        <v>3</v>
      </c>
      <c r="J44" s="238"/>
    </row>
    <row r="45" spans="1:10" ht="20.25" customHeight="1">
      <c r="A45" s="18" t="s">
        <v>24</v>
      </c>
      <c r="B45" s="18" t="s">
        <v>226</v>
      </c>
      <c r="C45" s="16">
        <v>11</v>
      </c>
      <c r="D45" s="17">
        <v>1</v>
      </c>
      <c r="E45" s="15">
        <v>1</v>
      </c>
      <c r="F45" s="15">
        <v>0</v>
      </c>
      <c r="G45" s="15">
        <v>0</v>
      </c>
      <c r="H45" s="15">
        <v>0</v>
      </c>
      <c r="I45" s="327">
        <v>2</v>
      </c>
      <c r="J45" s="238"/>
    </row>
    <row r="46" spans="1:10" ht="20.25" customHeight="1">
      <c r="A46" s="18" t="s">
        <v>24</v>
      </c>
      <c r="B46" s="18" t="s">
        <v>149</v>
      </c>
      <c r="C46" s="16">
        <v>6</v>
      </c>
      <c r="D46" s="17">
        <v>2</v>
      </c>
      <c r="E46" s="15">
        <v>2</v>
      </c>
      <c r="F46" s="15">
        <v>0</v>
      </c>
      <c r="G46" s="15">
        <v>0</v>
      </c>
      <c r="H46" s="15">
        <v>0</v>
      </c>
      <c r="I46" s="327">
        <v>2</v>
      </c>
      <c r="J46" s="238"/>
    </row>
    <row r="47" spans="1:10" ht="20.25" customHeight="1">
      <c r="A47" s="18" t="s">
        <v>24</v>
      </c>
      <c r="B47" s="18" t="s">
        <v>227</v>
      </c>
      <c r="C47" s="16">
        <v>4</v>
      </c>
      <c r="D47" s="17">
        <v>3</v>
      </c>
      <c r="E47" s="15">
        <v>2</v>
      </c>
      <c r="F47" s="15">
        <v>0</v>
      </c>
      <c r="G47" s="15">
        <v>1</v>
      </c>
      <c r="H47" s="15">
        <v>0</v>
      </c>
      <c r="I47" s="326">
        <v>3</v>
      </c>
      <c r="J47" s="238"/>
    </row>
    <row r="48" spans="1:10" ht="20.25" customHeight="1">
      <c r="A48" s="18" t="s">
        <v>24</v>
      </c>
      <c r="B48" s="18" t="s">
        <v>228</v>
      </c>
      <c r="C48" s="16">
        <v>5</v>
      </c>
      <c r="D48" s="17">
        <v>1</v>
      </c>
      <c r="E48" s="15">
        <v>0</v>
      </c>
      <c r="F48" s="15">
        <v>0</v>
      </c>
      <c r="G48" s="15">
        <v>1</v>
      </c>
      <c r="H48" s="15">
        <v>0</v>
      </c>
      <c r="I48" s="326">
        <v>3</v>
      </c>
      <c r="J48" s="238"/>
    </row>
    <row r="49" spans="1:10" ht="20.25" customHeight="1">
      <c r="A49" s="18" t="s">
        <v>24</v>
      </c>
      <c r="B49" s="18" t="s">
        <v>229</v>
      </c>
      <c r="C49" s="16">
        <v>19</v>
      </c>
      <c r="D49" s="17">
        <v>1</v>
      </c>
      <c r="E49" s="15">
        <v>1</v>
      </c>
      <c r="F49" s="15">
        <v>0</v>
      </c>
      <c r="G49" s="15">
        <v>0</v>
      </c>
      <c r="H49" s="15">
        <v>0</v>
      </c>
      <c r="I49" s="327">
        <v>2</v>
      </c>
      <c r="J49" s="238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28">
        <v>1</v>
      </c>
      <c r="J50" s="238"/>
    </row>
    <row r="51" spans="1:10" ht="20.25" customHeight="1">
      <c r="A51" s="18" t="s">
        <v>25</v>
      </c>
      <c r="B51" s="18" t="s">
        <v>231</v>
      </c>
      <c r="C51" s="16">
        <v>2</v>
      </c>
      <c r="D51" s="17">
        <v>4</v>
      </c>
      <c r="E51" s="15">
        <v>1</v>
      </c>
      <c r="F51" s="15">
        <v>2</v>
      </c>
      <c r="G51" s="15">
        <v>0</v>
      </c>
      <c r="H51" s="15">
        <v>1</v>
      </c>
      <c r="I51" s="326">
        <v>3</v>
      </c>
      <c r="J51" s="238"/>
    </row>
    <row r="52" spans="1:10" ht="20.25" customHeight="1">
      <c r="A52" s="18" t="s">
        <v>25</v>
      </c>
      <c r="B52" s="18" t="s">
        <v>232</v>
      </c>
      <c r="C52" s="16">
        <v>4</v>
      </c>
      <c r="D52" s="17">
        <v>2</v>
      </c>
      <c r="E52" s="15">
        <v>0</v>
      </c>
      <c r="F52" s="15">
        <v>1</v>
      </c>
      <c r="G52" s="15">
        <v>0</v>
      </c>
      <c r="H52" s="15">
        <v>1</v>
      </c>
      <c r="I52" s="326">
        <v>3</v>
      </c>
      <c r="J52" s="238"/>
    </row>
    <row r="53" spans="1:10" ht="20.25" customHeight="1">
      <c r="A53" s="18" t="s">
        <v>25</v>
      </c>
      <c r="B53" s="18" t="s">
        <v>158</v>
      </c>
      <c r="C53" s="16">
        <v>4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28">
        <v>1</v>
      </c>
      <c r="J53" s="238"/>
    </row>
    <row r="54" spans="1:10" ht="20.25" customHeight="1">
      <c r="A54" s="18" t="s">
        <v>25</v>
      </c>
      <c r="B54" s="18" t="s">
        <v>25</v>
      </c>
      <c r="C54" s="16">
        <v>1</v>
      </c>
      <c r="D54" s="17">
        <v>2</v>
      </c>
      <c r="E54" s="15">
        <v>1</v>
      </c>
      <c r="F54" s="15">
        <v>0</v>
      </c>
      <c r="G54" s="15">
        <v>1</v>
      </c>
      <c r="H54" s="15">
        <v>0</v>
      </c>
      <c r="I54" s="326">
        <v>3</v>
      </c>
      <c r="J54" s="238"/>
    </row>
    <row r="55" spans="1:10" ht="20.25" customHeight="1">
      <c r="A55" s="18" t="s">
        <v>25</v>
      </c>
      <c r="B55" s="18" t="s">
        <v>184</v>
      </c>
      <c r="C55" s="16">
        <v>1</v>
      </c>
      <c r="D55" s="17">
        <v>3</v>
      </c>
      <c r="E55" s="15">
        <v>1</v>
      </c>
      <c r="F55" s="15">
        <v>2</v>
      </c>
      <c r="G55" s="15">
        <v>0</v>
      </c>
      <c r="H55" s="15">
        <v>0</v>
      </c>
      <c r="I55" s="327">
        <v>2</v>
      </c>
      <c r="J55" s="238"/>
    </row>
    <row r="56" spans="1:10" ht="20.25" customHeight="1">
      <c r="A56" s="18" t="s">
        <v>25</v>
      </c>
      <c r="B56" s="18" t="s">
        <v>233</v>
      </c>
      <c r="C56" s="16">
        <v>4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28">
        <v>1</v>
      </c>
      <c r="J56" s="238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2</v>
      </c>
      <c r="E57" s="15">
        <v>1</v>
      </c>
      <c r="F57" s="15">
        <v>1</v>
      </c>
      <c r="G57" s="15">
        <v>0</v>
      </c>
      <c r="H57" s="15">
        <v>0</v>
      </c>
      <c r="I57" s="327">
        <v>2</v>
      </c>
      <c r="J57" s="238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28">
        <v>1</v>
      </c>
      <c r="J58" s="238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8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2</v>
      </c>
      <c r="E60" s="15">
        <v>2</v>
      </c>
      <c r="F60" s="15">
        <v>0</v>
      </c>
      <c r="G60" s="15">
        <v>0</v>
      </c>
      <c r="H60" s="15">
        <v>0</v>
      </c>
      <c r="I60" s="327">
        <v>2</v>
      </c>
      <c r="J60" s="238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8"/>
    </row>
    <row r="62" spans="1:10" ht="20.25" customHeight="1">
      <c r="A62" s="18" t="s">
        <v>25</v>
      </c>
      <c r="B62" s="18" t="s">
        <v>32</v>
      </c>
      <c r="C62" s="16">
        <v>4</v>
      </c>
      <c r="D62" s="17">
        <v>3</v>
      </c>
      <c r="E62" s="15">
        <v>1</v>
      </c>
      <c r="F62" s="15">
        <v>0</v>
      </c>
      <c r="G62" s="15">
        <v>1</v>
      </c>
      <c r="H62" s="15">
        <v>1</v>
      </c>
      <c r="I62" s="326">
        <v>3</v>
      </c>
      <c r="J62" s="238"/>
    </row>
    <row r="63" spans="1:10" ht="20.25" customHeight="1">
      <c r="A63" s="18" t="s">
        <v>26</v>
      </c>
      <c r="B63" s="18" t="s">
        <v>26</v>
      </c>
      <c r="C63" s="16">
        <v>2</v>
      </c>
      <c r="D63" s="17">
        <v>6</v>
      </c>
      <c r="E63" s="15">
        <v>2</v>
      </c>
      <c r="F63" s="15">
        <v>1</v>
      </c>
      <c r="G63" s="15">
        <v>1</v>
      </c>
      <c r="H63" s="15">
        <v>2</v>
      </c>
      <c r="I63" s="326">
        <v>3</v>
      </c>
      <c r="J63" s="238"/>
    </row>
    <row r="64" spans="1:10" ht="20.25" customHeight="1">
      <c r="A64" s="18" t="s">
        <v>26</v>
      </c>
      <c r="B64" s="18" t="s">
        <v>238</v>
      </c>
      <c r="C64" s="16">
        <v>10</v>
      </c>
      <c r="D64" s="17">
        <v>6</v>
      </c>
      <c r="E64" s="15">
        <v>0</v>
      </c>
      <c r="F64" s="15">
        <v>2</v>
      </c>
      <c r="G64" s="15">
        <v>3</v>
      </c>
      <c r="H64" s="15">
        <v>1</v>
      </c>
      <c r="I64" s="326">
        <v>3</v>
      </c>
      <c r="J64" s="238"/>
    </row>
    <row r="65" spans="1:10" ht="20.25" customHeight="1">
      <c r="A65" s="18" t="s">
        <v>26</v>
      </c>
      <c r="B65" s="18" t="s">
        <v>239</v>
      </c>
      <c r="C65" s="16">
        <v>10</v>
      </c>
      <c r="D65" s="17">
        <v>1</v>
      </c>
      <c r="E65" s="15">
        <v>1</v>
      </c>
      <c r="F65" s="15">
        <v>0</v>
      </c>
      <c r="G65" s="15">
        <v>0</v>
      </c>
      <c r="H65" s="15">
        <v>0</v>
      </c>
      <c r="I65" s="327">
        <v>2</v>
      </c>
      <c r="J65" s="238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8"/>
    </row>
    <row r="67" spans="1:10" ht="20.25" customHeight="1">
      <c r="A67" s="18" t="s">
        <v>26</v>
      </c>
      <c r="B67" s="18" t="s">
        <v>241</v>
      </c>
      <c r="C67" s="16">
        <v>1</v>
      </c>
      <c r="D67" s="17">
        <v>1</v>
      </c>
      <c r="E67" s="15">
        <v>0</v>
      </c>
      <c r="F67" s="15">
        <v>0</v>
      </c>
      <c r="G67" s="15">
        <v>1</v>
      </c>
      <c r="H67" s="15">
        <v>0</v>
      </c>
      <c r="I67" s="326">
        <v>3</v>
      </c>
      <c r="J67" s="238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1</v>
      </c>
      <c r="E68" s="15">
        <v>0</v>
      </c>
      <c r="F68" s="15">
        <v>0</v>
      </c>
      <c r="G68" s="15">
        <v>1</v>
      </c>
      <c r="H68" s="15">
        <v>0</v>
      </c>
      <c r="I68" s="326">
        <v>3</v>
      </c>
      <c r="J68" s="238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8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28">
        <v>1</v>
      </c>
      <c r="J70" s="238"/>
    </row>
    <row r="71" spans="1:10" ht="20.25" customHeight="1">
      <c r="A71" s="18" t="s">
        <v>26</v>
      </c>
      <c r="B71" s="18" t="s">
        <v>244</v>
      </c>
      <c r="C71" s="16">
        <v>1</v>
      </c>
      <c r="D71" s="17">
        <v>1</v>
      </c>
      <c r="E71" s="15">
        <v>0</v>
      </c>
      <c r="F71" s="15">
        <v>0</v>
      </c>
      <c r="G71" s="15">
        <v>1</v>
      </c>
      <c r="H71" s="15">
        <v>0</v>
      </c>
      <c r="I71" s="326">
        <v>3</v>
      </c>
      <c r="J71" s="238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8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28">
        <v>1</v>
      </c>
      <c r="J73" s="238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8"/>
    </row>
    <row r="75" spans="1:10" ht="20.25" customHeight="1">
      <c r="A75" s="18" t="s">
        <v>26</v>
      </c>
      <c r="B75" s="18" t="s">
        <v>248</v>
      </c>
      <c r="C75" s="16">
        <v>10</v>
      </c>
      <c r="D75" s="17">
        <v>3</v>
      </c>
      <c r="E75" s="15">
        <v>1</v>
      </c>
      <c r="F75" s="15">
        <v>1</v>
      </c>
      <c r="G75" s="15">
        <v>0</v>
      </c>
      <c r="H75" s="15">
        <v>1</v>
      </c>
      <c r="I75" s="326">
        <v>3</v>
      </c>
      <c r="J75" s="238"/>
    </row>
    <row r="76" spans="1:10" ht="20.25" customHeight="1">
      <c r="A76" s="18" t="s">
        <v>27</v>
      </c>
      <c r="B76" s="18" t="s">
        <v>192</v>
      </c>
      <c r="C76" s="16">
        <v>10</v>
      </c>
      <c r="D76" s="17">
        <v>3</v>
      </c>
      <c r="E76" s="15">
        <v>1</v>
      </c>
      <c r="F76" s="15">
        <v>2</v>
      </c>
      <c r="G76" s="15">
        <v>0</v>
      </c>
      <c r="H76" s="15">
        <v>0</v>
      </c>
      <c r="I76" s="327">
        <v>2</v>
      </c>
      <c r="J76" s="238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28">
        <v>1</v>
      </c>
      <c r="J77" s="238"/>
    </row>
    <row r="78" spans="1:10" ht="20.25" customHeight="1">
      <c r="A78" s="18" t="s">
        <v>27</v>
      </c>
      <c r="B78" s="18" t="s">
        <v>250</v>
      </c>
      <c r="C78" s="16">
        <v>4</v>
      </c>
      <c r="D78" s="17">
        <v>4</v>
      </c>
      <c r="E78" s="15">
        <v>3</v>
      </c>
      <c r="F78" s="15">
        <v>0</v>
      </c>
      <c r="G78" s="15">
        <v>1</v>
      </c>
      <c r="H78" s="15">
        <v>0</v>
      </c>
      <c r="I78" s="326">
        <v>3</v>
      </c>
      <c r="J78" s="238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28">
        <v>1</v>
      </c>
      <c r="J79" s="238"/>
    </row>
    <row r="80" spans="1:10" ht="20.25" customHeight="1">
      <c r="A80" s="18" t="s">
        <v>27</v>
      </c>
      <c r="B80" s="18" t="s">
        <v>162</v>
      </c>
      <c r="C80" s="16">
        <v>59</v>
      </c>
      <c r="D80" s="17">
        <v>21</v>
      </c>
      <c r="E80" s="15">
        <v>8</v>
      </c>
      <c r="F80" s="15">
        <v>5</v>
      </c>
      <c r="G80" s="15">
        <v>5</v>
      </c>
      <c r="H80" s="15">
        <v>3</v>
      </c>
      <c r="I80" s="326">
        <v>3</v>
      </c>
      <c r="J80" s="238"/>
    </row>
    <row r="81" spans="1:10" ht="20.25" customHeight="1">
      <c r="A81" s="18" t="s">
        <v>27</v>
      </c>
      <c r="B81" s="18" t="s">
        <v>251</v>
      </c>
      <c r="C81" s="16">
        <v>19</v>
      </c>
      <c r="D81" s="17">
        <v>8</v>
      </c>
      <c r="E81" s="15">
        <v>1</v>
      </c>
      <c r="F81" s="15">
        <v>4</v>
      </c>
      <c r="G81" s="15">
        <v>3</v>
      </c>
      <c r="H81" s="15">
        <v>0</v>
      </c>
      <c r="I81" s="326">
        <v>3</v>
      </c>
      <c r="J81" s="238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8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1</v>
      </c>
      <c r="E83" s="15">
        <v>0</v>
      </c>
      <c r="F83" s="15">
        <v>0</v>
      </c>
      <c r="G83" s="15">
        <v>1</v>
      </c>
      <c r="H83" s="15">
        <v>0</v>
      </c>
      <c r="I83" s="326">
        <v>3</v>
      </c>
      <c r="J83" s="238"/>
    </row>
    <row r="84" spans="1:10" ht="20.25" customHeight="1">
      <c r="A84" s="18" t="s">
        <v>27</v>
      </c>
      <c r="B84" s="18" t="s">
        <v>253</v>
      </c>
      <c r="C84" s="16">
        <v>2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28">
        <v>1</v>
      </c>
      <c r="J84" s="238"/>
    </row>
    <row r="85" spans="1:10" ht="20.25" customHeight="1">
      <c r="A85" s="18" t="s">
        <v>27</v>
      </c>
      <c r="B85" s="18" t="s">
        <v>254</v>
      </c>
      <c r="C85" s="16">
        <v>10</v>
      </c>
      <c r="D85" s="17">
        <v>2</v>
      </c>
      <c r="E85" s="15">
        <v>1</v>
      </c>
      <c r="F85" s="15">
        <v>1</v>
      </c>
      <c r="G85" s="15">
        <v>0</v>
      </c>
      <c r="H85" s="15">
        <v>0</v>
      </c>
      <c r="I85" s="327">
        <v>2</v>
      </c>
      <c r="J85" s="238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28">
        <v>1</v>
      </c>
      <c r="J86" s="238"/>
    </row>
    <row r="87" spans="1:10" ht="20.25" customHeight="1">
      <c r="A87" s="18" t="s">
        <v>27</v>
      </c>
      <c r="B87" s="18" t="s">
        <v>256</v>
      </c>
      <c r="C87" s="16">
        <v>11</v>
      </c>
      <c r="D87" s="17">
        <v>2</v>
      </c>
      <c r="E87" s="15">
        <v>0</v>
      </c>
      <c r="F87" s="15">
        <v>1</v>
      </c>
      <c r="G87" s="15">
        <v>1</v>
      </c>
      <c r="H87" s="15">
        <v>0</v>
      </c>
      <c r="I87" s="326">
        <v>3</v>
      </c>
      <c r="J87" s="238"/>
    </row>
    <row r="88" spans="1:10" ht="20.25" customHeight="1">
      <c r="A88" s="18" t="s">
        <v>27</v>
      </c>
      <c r="B88" s="18" t="s">
        <v>257</v>
      </c>
      <c r="C88" s="16">
        <v>5</v>
      </c>
      <c r="D88" s="17">
        <v>4</v>
      </c>
      <c r="E88" s="15">
        <v>3</v>
      </c>
      <c r="F88" s="15">
        <v>0</v>
      </c>
      <c r="G88" s="15">
        <v>1</v>
      </c>
      <c r="H88" s="15">
        <v>0</v>
      </c>
      <c r="I88" s="326">
        <v>3</v>
      </c>
      <c r="J88" s="238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1</v>
      </c>
      <c r="E89" s="15">
        <v>1</v>
      </c>
      <c r="F89" s="15">
        <v>0</v>
      </c>
      <c r="G89" s="15">
        <v>0</v>
      </c>
      <c r="H89" s="15">
        <v>0</v>
      </c>
      <c r="I89" s="327">
        <v>2</v>
      </c>
      <c r="J89" s="238"/>
    </row>
    <row r="90" spans="1:10" ht="20.25" customHeight="1">
      <c r="A90" s="18" t="s">
        <v>34</v>
      </c>
      <c r="B90" s="18" t="s">
        <v>258</v>
      </c>
      <c r="C90" s="16">
        <v>23</v>
      </c>
      <c r="D90" s="17">
        <v>4</v>
      </c>
      <c r="E90" s="15">
        <v>2</v>
      </c>
      <c r="F90" s="15">
        <v>0</v>
      </c>
      <c r="G90" s="15">
        <v>0</v>
      </c>
      <c r="H90" s="15">
        <v>2</v>
      </c>
      <c r="I90" s="326">
        <v>3</v>
      </c>
      <c r="J90" s="238"/>
    </row>
    <row r="91" spans="1:10" ht="20.25" customHeight="1">
      <c r="A91" s="18" t="s">
        <v>34</v>
      </c>
      <c r="B91" s="18" t="s">
        <v>259</v>
      </c>
      <c r="C91" s="16">
        <v>7</v>
      </c>
      <c r="D91" s="17">
        <v>1</v>
      </c>
      <c r="E91" s="15">
        <v>1</v>
      </c>
      <c r="F91" s="15">
        <v>0</v>
      </c>
      <c r="G91" s="15">
        <v>0</v>
      </c>
      <c r="H91" s="15">
        <v>0</v>
      </c>
      <c r="I91" s="327">
        <v>2</v>
      </c>
      <c r="J91" s="238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28">
        <v>1</v>
      </c>
      <c r="J92" s="238"/>
    </row>
    <row r="93" spans="1:10" ht="20.25" customHeight="1">
      <c r="A93" s="18" t="s">
        <v>34</v>
      </c>
      <c r="B93" s="18" t="s">
        <v>261</v>
      </c>
      <c r="C93" s="16">
        <v>2</v>
      </c>
      <c r="D93" s="17">
        <v>1</v>
      </c>
      <c r="E93" s="15">
        <v>0</v>
      </c>
      <c r="F93" s="15">
        <v>1</v>
      </c>
      <c r="G93" s="15">
        <v>0</v>
      </c>
      <c r="H93" s="15">
        <v>0</v>
      </c>
      <c r="I93" s="327">
        <v>2</v>
      </c>
      <c r="J93" s="238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28">
        <v>1</v>
      </c>
      <c r="J94" s="238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1</v>
      </c>
      <c r="E95" s="15">
        <v>1</v>
      </c>
      <c r="F95" s="15">
        <v>0</v>
      </c>
      <c r="G95" s="15">
        <v>0</v>
      </c>
      <c r="H95" s="15">
        <v>0</v>
      </c>
      <c r="I95" s="327">
        <v>2</v>
      </c>
      <c r="J95" s="238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8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8"/>
    </row>
    <row r="98" spans="1:10" ht="20.25" customHeight="1">
      <c r="A98" s="18" t="s">
        <v>34</v>
      </c>
      <c r="B98" s="18" t="s">
        <v>266</v>
      </c>
      <c r="C98" s="16">
        <v>3</v>
      </c>
      <c r="D98" s="17">
        <v>1</v>
      </c>
      <c r="E98" s="15">
        <v>1</v>
      </c>
      <c r="F98" s="15">
        <v>0</v>
      </c>
      <c r="G98" s="15">
        <v>0</v>
      </c>
      <c r="H98" s="15">
        <v>0</v>
      </c>
      <c r="I98" s="327">
        <v>2</v>
      </c>
      <c r="J98" s="238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38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8"/>
    </row>
    <row r="101" spans="1:10" ht="20.25" customHeight="1">
      <c r="A101" s="18" t="s">
        <v>32</v>
      </c>
      <c r="B101" s="18" t="s">
        <v>268</v>
      </c>
      <c r="C101" s="16">
        <v>3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28">
        <v>1</v>
      </c>
      <c r="J101" s="238"/>
    </row>
    <row r="102" spans="1:10" ht="20.25" customHeight="1">
      <c r="A102" s="18" t="s">
        <v>32</v>
      </c>
      <c r="B102" s="18" t="s">
        <v>269</v>
      </c>
      <c r="C102" s="16">
        <v>3</v>
      </c>
      <c r="D102" s="17">
        <v>5</v>
      </c>
      <c r="E102" s="15">
        <v>2</v>
      </c>
      <c r="F102" s="15">
        <v>2</v>
      </c>
      <c r="G102" s="15">
        <v>1</v>
      </c>
      <c r="H102" s="15">
        <v>0</v>
      </c>
      <c r="I102" s="326">
        <v>3</v>
      </c>
      <c r="J102" s="238"/>
    </row>
    <row r="103" spans="1:10" ht="20.25" customHeight="1">
      <c r="A103" s="18" t="s">
        <v>32</v>
      </c>
      <c r="B103" s="18" t="s">
        <v>243</v>
      </c>
      <c r="C103" s="16">
        <v>1</v>
      </c>
      <c r="D103" s="17">
        <v>2</v>
      </c>
      <c r="E103" s="15">
        <v>0</v>
      </c>
      <c r="F103" s="15">
        <v>2</v>
      </c>
      <c r="G103" s="15">
        <v>0</v>
      </c>
      <c r="H103" s="15">
        <v>0</v>
      </c>
      <c r="I103" s="327">
        <v>2</v>
      </c>
      <c r="J103" s="238"/>
    </row>
    <row r="104" spans="1:10" ht="20.25" customHeight="1">
      <c r="A104" s="18" t="s">
        <v>32</v>
      </c>
      <c r="B104" s="18" t="s">
        <v>270</v>
      </c>
      <c r="C104" s="16">
        <v>1</v>
      </c>
      <c r="D104" s="17">
        <v>4</v>
      </c>
      <c r="E104" s="15">
        <v>0</v>
      </c>
      <c r="F104" s="15">
        <v>2</v>
      </c>
      <c r="G104" s="15">
        <v>2</v>
      </c>
      <c r="H104" s="15">
        <v>0</v>
      </c>
      <c r="I104" s="326">
        <v>3</v>
      </c>
      <c r="J104" s="238"/>
    </row>
    <row r="105" spans="1:10" ht="20.25" customHeight="1">
      <c r="A105" s="18" t="s">
        <v>32</v>
      </c>
      <c r="B105" s="18" t="s">
        <v>170</v>
      </c>
      <c r="C105" s="16">
        <v>4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328">
        <v>1</v>
      </c>
      <c r="J105" s="238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8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38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8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2</v>
      </c>
      <c r="E109" s="15">
        <v>1</v>
      </c>
      <c r="F109" s="15">
        <v>0</v>
      </c>
      <c r="G109" s="15">
        <v>0</v>
      </c>
      <c r="H109" s="15">
        <v>1</v>
      </c>
      <c r="I109" s="326">
        <v>3</v>
      </c>
      <c r="J109" s="238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28">
        <v>1</v>
      </c>
      <c r="J110" s="238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8"/>
    </row>
    <row r="112" spans="1:10" ht="20.25" customHeight="1">
      <c r="A112" s="18" t="s">
        <v>28</v>
      </c>
      <c r="B112" s="18" t="s">
        <v>276</v>
      </c>
      <c r="C112" s="16">
        <v>2</v>
      </c>
      <c r="D112" s="17">
        <v>2</v>
      </c>
      <c r="E112" s="15">
        <v>1</v>
      </c>
      <c r="F112" s="15">
        <v>1</v>
      </c>
      <c r="G112" s="15">
        <v>0</v>
      </c>
      <c r="H112" s="15">
        <v>0</v>
      </c>
      <c r="I112" s="327">
        <v>2</v>
      </c>
      <c r="J112" s="238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28">
        <v>1</v>
      </c>
      <c r="J113" s="238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1</v>
      </c>
      <c r="E114" s="15">
        <v>0</v>
      </c>
      <c r="F114" s="15">
        <v>0</v>
      </c>
      <c r="G114" s="15">
        <v>1</v>
      </c>
      <c r="H114" s="15">
        <v>0</v>
      </c>
      <c r="I114" s="326">
        <v>3</v>
      </c>
      <c r="J114" s="238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1</v>
      </c>
      <c r="E115" s="15">
        <v>0</v>
      </c>
      <c r="F115" s="15">
        <v>1</v>
      </c>
      <c r="G115" s="15">
        <v>0</v>
      </c>
      <c r="H115" s="15">
        <v>0</v>
      </c>
      <c r="I115" s="327">
        <v>2</v>
      </c>
      <c r="J115" s="238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8"/>
    </row>
    <row r="117" spans="1:10" ht="20.25" customHeight="1">
      <c r="A117" s="18" t="s">
        <v>28</v>
      </c>
      <c r="B117" s="18" t="s">
        <v>279</v>
      </c>
      <c r="C117" s="16">
        <v>6</v>
      </c>
      <c r="D117" s="17">
        <v>5</v>
      </c>
      <c r="E117" s="15">
        <v>3</v>
      </c>
      <c r="F117" s="15">
        <v>2</v>
      </c>
      <c r="G117" s="15">
        <v>0</v>
      </c>
      <c r="H117" s="15">
        <v>0</v>
      </c>
      <c r="I117" s="327">
        <v>2</v>
      </c>
      <c r="J117" s="238"/>
    </row>
    <row r="118" spans="1:10" ht="20.25" customHeight="1">
      <c r="A118" s="18" t="s">
        <v>28</v>
      </c>
      <c r="B118" s="18" t="s">
        <v>182</v>
      </c>
      <c r="C118" s="16">
        <v>4</v>
      </c>
      <c r="D118" s="17">
        <v>3</v>
      </c>
      <c r="E118" s="15">
        <v>0</v>
      </c>
      <c r="F118" s="15">
        <v>2</v>
      </c>
      <c r="G118" s="15">
        <v>0</v>
      </c>
      <c r="H118" s="15">
        <v>1</v>
      </c>
      <c r="I118" s="326">
        <v>3</v>
      </c>
      <c r="J118" s="238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8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8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28">
        <v>1</v>
      </c>
      <c r="J121" s="238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8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1</v>
      </c>
      <c r="E123" s="15">
        <v>1</v>
      </c>
      <c r="F123" s="15">
        <v>0</v>
      </c>
      <c r="G123" s="15">
        <v>0</v>
      </c>
      <c r="H123" s="15">
        <v>0</v>
      </c>
      <c r="I123" s="327">
        <v>2</v>
      </c>
      <c r="J123" s="238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28">
        <v>1</v>
      </c>
      <c r="J124" s="238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28">
        <v>1</v>
      </c>
      <c r="J125" s="238"/>
    </row>
    <row r="126" spans="1:10" ht="20.25" customHeight="1">
      <c r="A126" s="18" t="s">
        <v>29</v>
      </c>
      <c r="B126" s="18" t="s">
        <v>181</v>
      </c>
      <c r="C126" s="16">
        <v>8</v>
      </c>
      <c r="D126" s="17">
        <v>2</v>
      </c>
      <c r="E126" s="15">
        <v>0</v>
      </c>
      <c r="F126" s="15">
        <v>1</v>
      </c>
      <c r="G126" s="15">
        <v>1</v>
      </c>
      <c r="H126" s="15">
        <v>0</v>
      </c>
      <c r="I126" s="326">
        <v>3</v>
      </c>
      <c r="J126" s="238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1</v>
      </c>
      <c r="E127" s="15">
        <v>0</v>
      </c>
      <c r="F127" s="15">
        <v>1</v>
      </c>
      <c r="G127" s="15">
        <v>0</v>
      </c>
      <c r="H127" s="15">
        <v>0</v>
      </c>
      <c r="I127" s="327">
        <v>2</v>
      </c>
      <c r="J127" s="238"/>
    </row>
    <row r="128" spans="1:10" ht="20.25" customHeight="1">
      <c r="A128" s="18" t="s">
        <v>29</v>
      </c>
      <c r="B128" s="18" t="s">
        <v>285</v>
      </c>
      <c r="C128" s="16">
        <v>5</v>
      </c>
      <c r="D128" s="17">
        <v>4</v>
      </c>
      <c r="E128" s="15">
        <v>2</v>
      </c>
      <c r="F128" s="15">
        <v>1</v>
      </c>
      <c r="G128" s="15">
        <v>1</v>
      </c>
      <c r="H128" s="15">
        <v>0</v>
      </c>
      <c r="I128" s="326">
        <v>3</v>
      </c>
      <c r="J128" s="238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4</v>
      </c>
      <c r="E129" s="15">
        <v>1</v>
      </c>
      <c r="F129" s="15">
        <v>3</v>
      </c>
      <c r="G129" s="15">
        <v>0</v>
      </c>
      <c r="H129" s="15">
        <v>0</v>
      </c>
      <c r="I129" s="327">
        <v>2</v>
      </c>
      <c r="J129" s="238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8"/>
    </row>
    <row r="131" spans="1:10" ht="20.25" customHeight="1">
      <c r="A131" s="18" t="s">
        <v>29</v>
      </c>
      <c r="B131" s="18" t="s">
        <v>287</v>
      </c>
      <c r="C131" s="16">
        <v>5</v>
      </c>
      <c r="D131" s="17">
        <v>3</v>
      </c>
      <c r="E131" s="15">
        <v>1</v>
      </c>
      <c r="F131" s="15">
        <v>2</v>
      </c>
      <c r="G131" s="15">
        <v>0</v>
      </c>
      <c r="H131" s="15">
        <v>0</v>
      </c>
      <c r="I131" s="327">
        <v>2</v>
      </c>
      <c r="J131" s="238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8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2</v>
      </c>
      <c r="E133" s="15">
        <v>1</v>
      </c>
      <c r="F133" s="15">
        <v>1</v>
      </c>
      <c r="G133" s="15">
        <v>0</v>
      </c>
      <c r="H133" s="15">
        <v>0</v>
      </c>
      <c r="I133" s="327">
        <v>2</v>
      </c>
      <c r="J133" s="238"/>
    </row>
    <row r="134" spans="1:10" ht="20.25" customHeight="1">
      <c r="A134" s="18" t="s">
        <v>29</v>
      </c>
      <c r="B134" s="18" t="s">
        <v>224</v>
      </c>
      <c r="C134" s="16">
        <v>1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28">
        <v>1</v>
      </c>
      <c r="J134" s="238"/>
    </row>
    <row r="135" spans="1:10" ht="20.25" customHeight="1">
      <c r="A135" s="18" t="s">
        <v>29</v>
      </c>
      <c r="B135" s="18" t="s">
        <v>163</v>
      </c>
      <c r="C135" s="16">
        <v>44</v>
      </c>
      <c r="D135" s="17">
        <v>10</v>
      </c>
      <c r="E135" s="15">
        <v>5</v>
      </c>
      <c r="F135" s="15">
        <v>3</v>
      </c>
      <c r="G135" s="15">
        <v>2</v>
      </c>
      <c r="H135" s="15">
        <v>0</v>
      </c>
      <c r="I135" s="326">
        <v>3</v>
      </c>
      <c r="J135" s="238"/>
    </row>
    <row r="136" spans="1:10" ht="20.25" customHeight="1">
      <c r="A136" s="18" t="s">
        <v>29</v>
      </c>
      <c r="B136" s="18" t="s">
        <v>290</v>
      </c>
      <c r="C136" s="16">
        <v>2</v>
      </c>
      <c r="D136" s="17">
        <v>5</v>
      </c>
      <c r="E136" s="15">
        <v>1</v>
      </c>
      <c r="F136" s="15">
        <v>2</v>
      </c>
      <c r="G136" s="15">
        <v>2</v>
      </c>
      <c r="H136" s="15">
        <v>0</v>
      </c>
      <c r="I136" s="326">
        <v>3</v>
      </c>
      <c r="J136" s="238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1</v>
      </c>
      <c r="E137" s="15">
        <v>0</v>
      </c>
      <c r="F137" s="15">
        <v>0</v>
      </c>
      <c r="G137" s="15">
        <v>1</v>
      </c>
      <c r="H137" s="15">
        <v>0</v>
      </c>
      <c r="I137" s="326">
        <v>3</v>
      </c>
      <c r="J137" s="238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1</v>
      </c>
      <c r="E138" s="15">
        <v>0</v>
      </c>
      <c r="F138" s="15">
        <v>1</v>
      </c>
      <c r="G138" s="15">
        <v>0</v>
      </c>
      <c r="H138" s="15">
        <v>0</v>
      </c>
      <c r="I138" s="327">
        <v>2</v>
      </c>
      <c r="J138" s="238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1</v>
      </c>
      <c r="E139" s="15">
        <v>0</v>
      </c>
      <c r="F139" s="15">
        <v>1</v>
      </c>
      <c r="G139" s="15">
        <v>0</v>
      </c>
      <c r="H139" s="15">
        <v>0</v>
      </c>
      <c r="I139" s="327">
        <v>2</v>
      </c>
      <c r="J139" s="238"/>
    </row>
    <row r="140" spans="1:10" ht="20.25" customHeight="1">
      <c r="A140" s="18" t="s">
        <v>29</v>
      </c>
      <c r="B140" s="18" t="s">
        <v>293</v>
      </c>
      <c r="C140" s="16">
        <v>1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28">
        <v>1</v>
      </c>
      <c r="J140" s="238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8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2</v>
      </c>
      <c r="E142" s="15">
        <v>0</v>
      </c>
      <c r="F142" s="15">
        <v>2</v>
      </c>
      <c r="G142" s="15">
        <v>0</v>
      </c>
      <c r="H142" s="15">
        <v>0</v>
      </c>
      <c r="I142" s="327">
        <v>2</v>
      </c>
      <c r="J142" s="238"/>
    </row>
    <row r="143" spans="1:10" ht="20.25" customHeight="1">
      <c r="A143" s="18" t="s">
        <v>33</v>
      </c>
      <c r="B143" s="18" t="s">
        <v>294</v>
      </c>
      <c r="C143" s="16">
        <v>1</v>
      </c>
      <c r="D143" s="17">
        <v>1</v>
      </c>
      <c r="E143" s="15">
        <v>1</v>
      </c>
      <c r="F143" s="15">
        <v>0</v>
      </c>
      <c r="G143" s="15">
        <v>0</v>
      </c>
      <c r="H143" s="15">
        <v>0</v>
      </c>
      <c r="I143" s="327">
        <v>2</v>
      </c>
      <c r="J143" s="238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28">
        <v>1</v>
      </c>
      <c r="J144" s="238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8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28">
        <v>1</v>
      </c>
      <c r="J146" s="238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8"/>
    </row>
    <row r="148" spans="1:10" ht="20.25" customHeight="1">
      <c r="A148" s="18" t="s">
        <v>58</v>
      </c>
      <c r="B148" s="18" t="s">
        <v>296</v>
      </c>
      <c r="C148" s="16">
        <v>9</v>
      </c>
      <c r="D148" s="17">
        <v>5</v>
      </c>
      <c r="E148" s="15">
        <v>1</v>
      </c>
      <c r="F148" s="15">
        <v>2</v>
      </c>
      <c r="G148" s="15">
        <v>2</v>
      </c>
      <c r="H148" s="15">
        <v>0</v>
      </c>
      <c r="I148" s="326">
        <v>3</v>
      </c>
      <c r="J148" s="238"/>
    </row>
    <row r="149" spans="1:10" ht="20.25" customHeight="1">
      <c r="A149" s="18" t="s">
        <v>58</v>
      </c>
      <c r="B149" s="18" t="s">
        <v>178</v>
      </c>
      <c r="C149" s="16">
        <v>1</v>
      </c>
      <c r="D149" s="17">
        <v>1</v>
      </c>
      <c r="E149" s="15">
        <v>0</v>
      </c>
      <c r="F149" s="15">
        <v>0</v>
      </c>
      <c r="G149" s="15">
        <v>1</v>
      </c>
      <c r="H149" s="15">
        <v>0</v>
      </c>
      <c r="I149" s="326">
        <v>3</v>
      </c>
      <c r="J149" s="238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38"/>
    </row>
    <row r="151" spans="1:10" ht="20.25" customHeight="1">
      <c r="A151" s="18" t="s">
        <v>30</v>
      </c>
      <c r="B151" s="18" t="s">
        <v>30</v>
      </c>
      <c r="C151" s="16">
        <v>2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28">
        <v>1</v>
      </c>
      <c r="J151" s="238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28">
        <v>1</v>
      </c>
      <c r="J152" s="238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8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1</v>
      </c>
      <c r="E154" s="15">
        <v>0</v>
      </c>
      <c r="F154" s="15">
        <v>0</v>
      </c>
      <c r="G154" s="15">
        <v>1</v>
      </c>
      <c r="H154" s="15">
        <v>0</v>
      </c>
      <c r="I154" s="326">
        <v>3</v>
      </c>
      <c r="J154" s="238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8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28">
        <v>1</v>
      </c>
      <c r="J156" s="238"/>
    </row>
    <row r="157" spans="1:10" ht="20.25" customHeight="1">
      <c r="A157" s="18" t="s">
        <v>30</v>
      </c>
      <c r="B157" s="18" t="s">
        <v>302</v>
      </c>
      <c r="C157" s="16">
        <v>2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28">
        <v>1</v>
      </c>
      <c r="J157" s="238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28">
        <v>1</v>
      </c>
      <c r="J158" s="238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28">
        <v>1</v>
      </c>
      <c r="J159" s="238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38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3</v>
      </c>
      <c r="E161" s="15">
        <v>0</v>
      </c>
      <c r="F161" s="15">
        <v>2</v>
      </c>
      <c r="G161" s="15">
        <v>0</v>
      </c>
      <c r="H161" s="15">
        <v>1</v>
      </c>
      <c r="I161" s="326">
        <v>3</v>
      </c>
      <c r="J161" s="238"/>
    </row>
    <row r="162" spans="1:10" ht="20.25" customHeight="1">
      <c r="A162" s="18" t="s">
        <v>35</v>
      </c>
      <c r="B162" s="18" t="s">
        <v>304</v>
      </c>
      <c r="C162" s="16">
        <v>33</v>
      </c>
      <c r="D162" s="17">
        <v>7</v>
      </c>
      <c r="E162" s="15">
        <v>2</v>
      </c>
      <c r="F162" s="15">
        <v>2</v>
      </c>
      <c r="G162" s="15">
        <v>2</v>
      </c>
      <c r="H162" s="15">
        <v>1</v>
      </c>
      <c r="I162" s="326">
        <v>3</v>
      </c>
      <c r="J162" s="238"/>
    </row>
    <row r="163" spans="1:10" ht="20.25" customHeight="1">
      <c r="A163" s="18" t="s">
        <v>35</v>
      </c>
      <c r="B163" s="18" t="s">
        <v>305</v>
      </c>
      <c r="C163" s="16">
        <v>1</v>
      </c>
      <c r="D163" s="17">
        <v>3</v>
      </c>
      <c r="E163" s="15">
        <v>0</v>
      </c>
      <c r="F163" s="15">
        <v>0</v>
      </c>
      <c r="G163" s="15">
        <v>3</v>
      </c>
      <c r="H163" s="15">
        <v>0</v>
      </c>
      <c r="I163" s="326">
        <v>3</v>
      </c>
      <c r="J163" s="238"/>
    </row>
    <row r="164" spans="1:10" ht="20.25" customHeight="1">
      <c r="A164" s="18" t="s">
        <v>35</v>
      </c>
      <c r="B164" s="18" t="s">
        <v>306</v>
      </c>
      <c r="C164" s="16">
        <v>2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28">
        <v>1</v>
      </c>
      <c r="J164" s="238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28">
        <v>1</v>
      </c>
      <c r="J165" s="238"/>
    </row>
    <row r="166" spans="1:10" ht="20.25" customHeight="1">
      <c r="A166" s="18" t="s">
        <v>59</v>
      </c>
      <c r="B166" s="18" t="s">
        <v>59</v>
      </c>
      <c r="C166" s="16">
        <v>2</v>
      </c>
      <c r="D166" s="17">
        <v>1</v>
      </c>
      <c r="E166" s="15">
        <v>1</v>
      </c>
      <c r="F166" s="15">
        <v>0</v>
      </c>
      <c r="G166" s="15">
        <v>0</v>
      </c>
      <c r="H166" s="15">
        <v>0</v>
      </c>
      <c r="I166" s="327">
        <v>2</v>
      </c>
      <c r="J166" s="238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3</v>
      </c>
      <c r="E167" s="15">
        <v>1</v>
      </c>
      <c r="F167" s="15">
        <v>1</v>
      </c>
      <c r="G167" s="15">
        <v>0</v>
      </c>
      <c r="H167" s="15">
        <v>1</v>
      </c>
      <c r="I167" s="326">
        <v>3</v>
      </c>
      <c r="J167" s="238"/>
    </row>
    <row r="168" spans="1:10" ht="20.25" customHeight="1">
      <c r="A168" s="18" t="s">
        <v>59</v>
      </c>
      <c r="B168" s="18" t="s">
        <v>162</v>
      </c>
      <c r="C168" s="16">
        <v>3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28">
        <v>1</v>
      </c>
      <c r="J168" s="238"/>
    </row>
    <row r="169" spans="1:10" ht="20.25" customHeight="1">
      <c r="A169" s="18" t="s">
        <v>59</v>
      </c>
      <c r="B169" s="18" t="s">
        <v>179</v>
      </c>
      <c r="C169" s="16">
        <v>3</v>
      </c>
      <c r="D169" s="17">
        <v>2</v>
      </c>
      <c r="E169" s="15">
        <v>2</v>
      </c>
      <c r="F169" s="15">
        <v>0</v>
      </c>
      <c r="G169" s="15">
        <v>0</v>
      </c>
      <c r="H169" s="15">
        <v>0</v>
      </c>
      <c r="I169" s="327">
        <v>2</v>
      </c>
      <c r="J169" s="238"/>
    </row>
    <row r="170" spans="1:10" ht="20.25" customHeight="1">
      <c r="A170" s="18" t="s">
        <v>59</v>
      </c>
      <c r="B170" s="18" t="s">
        <v>164</v>
      </c>
      <c r="C170" s="16">
        <v>1</v>
      </c>
      <c r="D170" s="17">
        <v>1</v>
      </c>
      <c r="E170" s="15">
        <v>0</v>
      </c>
      <c r="F170" s="15">
        <v>0</v>
      </c>
      <c r="G170" s="15">
        <v>1</v>
      </c>
      <c r="H170" s="15">
        <v>0</v>
      </c>
      <c r="I170" s="326">
        <v>3</v>
      </c>
      <c r="J170" s="238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8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28">
        <v>1</v>
      </c>
      <c r="J172" s="238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8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1</v>
      </c>
      <c r="E174" s="15">
        <v>0</v>
      </c>
      <c r="F174" s="15">
        <v>0</v>
      </c>
      <c r="G174" s="15">
        <v>0</v>
      </c>
      <c r="H174" s="15">
        <v>1</v>
      </c>
      <c r="I174" s="326">
        <v>3</v>
      </c>
      <c r="J174" s="238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1</v>
      </c>
      <c r="E175" s="15">
        <v>0</v>
      </c>
      <c r="F175" s="15">
        <v>0</v>
      </c>
      <c r="G175" s="15">
        <v>1</v>
      </c>
      <c r="H175" s="15">
        <v>0</v>
      </c>
      <c r="I175" s="326">
        <v>3</v>
      </c>
      <c r="J175" s="238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28">
        <v>1</v>
      </c>
      <c r="J176" s="238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38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8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28">
        <v>1</v>
      </c>
      <c r="J179" s="238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8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8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38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28">
        <v>1</v>
      </c>
      <c r="J183" s="238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1</v>
      </c>
      <c r="E184" s="15">
        <v>1</v>
      </c>
      <c r="F184" s="15">
        <v>0</v>
      </c>
      <c r="G184" s="15">
        <v>0</v>
      </c>
      <c r="H184" s="15">
        <v>0</v>
      </c>
      <c r="I184" s="327">
        <v>2</v>
      </c>
      <c r="J184" s="238"/>
    </row>
    <row r="185" spans="1:10" ht="20.25" customHeight="1">
      <c r="A185" s="18" t="s">
        <v>61</v>
      </c>
      <c r="B185" s="18" t="s">
        <v>317</v>
      </c>
      <c r="C185" s="16">
        <v>2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28">
        <v>1</v>
      </c>
      <c r="J185" s="238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28">
        <v>1</v>
      </c>
      <c r="J186" s="238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38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8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38"/>
    </row>
    <row r="190" spans="1:10" ht="20.25" customHeight="1">
      <c r="A190" s="18" t="s">
        <v>62</v>
      </c>
      <c r="B190" s="18" t="s">
        <v>321</v>
      </c>
      <c r="C190" s="16">
        <v>1</v>
      </c>
      <c r="D190" s="17">
        <v>2</v>
      </c>
      <c r="E190" s="15">
        <v>0</v>
      </c>
      <c r="F190" s="15">
        <v>1</v>
      </c>
      <c r="G190" s="15">
        <v>1</v>
      </c>
      <c r="H190" s="15">
        <v>0</v>
      </c>
      <c r="I190" s="326">
        <v>3</v>
      </c>
      <c r="J190" s="238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28">
        <v>1</v>
      </c>
      <c r="J191" s="238"/>
    </row>
    <row r="192" spans="1:10" ht="20.25" customHeight="1">
      <c r="A192" s="18" t="s">
        <v>63</v>
      </c>
      <c r="B192" s="18" t="s">
        <v>322</v>
      </c>
      <c r="C192" s="16">
        <v>1</v>
      </c>
      <c r="D192" s="17">
        <v>1</v>
      </c>
      <c r="E192" s="15">
        <v>1</v>
      </c>
      <c r="F192" s="15">
        <v>0</v>
      </c>
      <c r="G192" s="15">
        <v>0</v>
      </c>
      <c r="H192" s="15">
        <v>0</v>
      </c>
      <c r="I192" s="327">
        <v>2</v>
      </c>
      <c r="J192" s="238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28">
        <v>1</v>
      </c>
      <c r="J193" s="238"/>
    </row>
    <row r="194" spans="1:10" ht="20.25" customHeight="1">
      <c r="A194" s="18" t="s">
        <v>63</v>
      </c>
      <c r="B194" s="18" t="s">
        <v>323</v>
      </c>
      <c r="C194" s="16">
        <v>2</v>
      </c>
      <c r="D194" s="17">
        <v>1</v>
      </c>
      <c r="E194" s="15">
        <v>0</v>
      </c>
      <c r="F194" s="15">
        <v>0</v>
      </c>
      <c r="G194" s="15">
        <v>1</v>
      </c>
      <c r="H194" s="15">
        <v>0</v>
      </c>
      <c r="I194" s="326">
        <v>3</v>
      </c>
      <c r="J194" s="238"/>
    </row>
    <row r="195" spans="1:10" ht="20.25" customHeight="1">
      <c r="A195" s="18" t="s">
        <v>63</v>
      </c>
      <c r="B195" s="18" t="s">
        <v>324</v>
      </c>
      <c r="C195" s="16">
        <v>4</v>
      </c>
      <c r="D195" s="17">
        <v>2</v>
      </c>
      <c r="E195" s="15">
        <v>1</v>
      </c>
      <c r="F195" s="15">
        <v>0</v>
      </c>
      <c r="G195" s="15">
        <v>1</v>
      </c>
      <c r="H195" s="15">
        <v>0</v>
      </c>
      <c r="I195" s="326">
        <v>3</v>
      </c>
      <c r="J195" s="238"/>
    </row>
    <row r="196" spans="1:10">
      <c r="A196" s="6" t="s">
        <v>325</v>
      </c>
      <c r="B196" s="7"/>
      <c r="C196" s="8">
        <f>SUM(C3:C195)</f>
        <v>674</v>
      </c>
      <c r="D196" s="243">
        <f>E196+F196+G196+H196</f>
        <v>320</v>
      </c>
      <c r="E196" s="9">
        <f>SUM(E3:E195)</f>
        <v>112</v>
      </c>
      <c r="F196" s="9">
        <f>SUM(F3:F195)</f>
        <v>101</v>
      </c>
      <c r="G196" s="9">
        <f>SUM(G3:G195)</f>
        <v>73</v>
      </c>
      <c r="H196" s="9">
        <f>SUM(H3:H195)</f>
        <v>34</v>
      </c>
      <c r="I196" s="239"/>
      <c r="J196" s="10"/>
    </row>
    <row r="197" spans="1:10">
      <c r="A197" s="11" t="s">
        <v>766</v>
      </c>
      <c r="B197" s="12"/>
      <c r="C197" s="364">
        <f>C196+D196</f>
        <v>994</v>
      </c>
      <c r="D197" s="365"/>
      <c r="I197" s="240"/>
    </row>
    <row r="198" spans="1:10">
      <c r="I198" s="240"/>
    </row>
    <row r="199" spans="1:10">
      <c r="I199" s="240"/>
      <c r="J199" s="241"/>
    </row>
    <row r="200" spans="1:10">
      <c r="I200" s="240"/>
    </row>
    <row r="201" spans="1:10">
      <c r="I201" s="240"/>
    </row>
    <row r="202" spans="1:10">
      <c r="I202" s="240"/>
    </row>
    <row r="203" spans="1:10">
      <c r="A203" s="242"/>
      <c r="I203" s="240"/>
    </row>
    <row r="204" spans="1:10">
      <c r="I204" s="240"/>
    </row>
    <row r="205" spans="1:10">
      <c r="I205" s="240"/>
    </row>
    <row r="206" spans="1:10">
      <c r="I206" s="240"/>
    </row>
    <row r="207" spans="1:10">
      <c r="I207" s="240"/>
    </row>
    <row r="208" spans="1:10">
      <c r="I208" s="240"/>
    </row>
    <row r="209" spans="9:9">
      <c r="I209" s="240"/>
    </row>
    <row r="210" spans="9:9">
      <c r="I210" s="240"/>
    </row>
    <row r="211" spans="9:9">
      <c r="I211" s="240"/>
    </row>
    <row r="212" spans="9:9">
      <c r="I212" s="240"/>
    </row>
    <row r="213" spans="9:9">
      <c r="I213" s="240"/>
    </row>
    <row r="214" spans="9:9">
      <c r="I214" s="240"/>
    </row>
    <row r="215" spans="9:9">
      <c r="I215" s="240"/>
    </row>
    <row r="216" spans="9:9">
      <c r="I216" s="240"/>
    </row>
    <row r="217" spans="9:9">
      <c r="I217" s="240"/>
    </row>
    <row r="218" spans="9:9">
      <c r="I218" s="240"/>
    </row>
    <row r="219" spans="9:9">
      <c r="I219" s="240"/>
    </row>
    <row r="220" spans="9:9">
      <c r="I220" s="240"/>
    </row>
    <row r="221" spans="9:9">
      <c r="I221" s="240"/>
    </row>
    <row r="222" spans="9:9">
      <c r="I222" s="240"/>
    </row>
    <row r="223" spans="9:9">
      <c r="I223" s="240"/>
    </row>
    <row r="224" spans="9:9">
      <c r="I224" s="240"/>
    </row>
    <row r="225" spans="9:9">
      <c r="I225" s="240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K704"/>
  <sheetViews>
    <sheetView zoomScale="80" zoomScaleNormal="80" workbookViewId="0">
      <selection activeCell="AJ553" sqref="AF553:AJ553"/>
    </sheetView>
  </sheetViews>
  <sheetFormatPr defaultColWidth="9.09765625" defaultRowHeight="30.75"/>
  <cols>
    <col min="1" max="1" width="15.3984375" style="305" customWidth="1"/>
    <col min="2" max="2" width="16.3984375" style="305" customWidth="1"/>
    <col min="3" max="3" width="19.8984375" style="305" customWidth="1"/>
    <col min="4" max="36" width="3.5" style="305" customWidth="1"/>
    <col min="37" max="37" width="10.5" style="305" customWidth="1"/>
    <col min="38" max="49" width="4.69921875" style="305" customWidth="1"/>
    <col min="50" max="50" width="16.296875" style="305" bestFit="1" customWidth="1"/>
    <col min="51" max="16384" width="9.09765625" style="305"/>
  </cols>
  <sheetData>
    <row r="1" spans="1:37">
      <c r="A1" s="304" t="s">
        <v>348</v>
      </c>
      <c r="B1" s="304"/>
    </row>
    <row r="2" spans="1:37">
      <c r="B2" s="306" t="s">
        <v>945</v>
      </c>
    </row>
    <row r="3" spans="1:3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21" customFormat="1" ht="27.75">
      <c r="A4" s="316" t="s">
        <v>327</v>
      </c>
      <c r="B4" s="317"/>
      <c r="C4" s="317"/>
      <c r="D4" s="316" t="s">
        <v>328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8"/>
    </row>
    <row r="5" spans="1:37" s="21" customFormat="1" ht="27.75">
      <c r="A5" s="316" t="s">
        <v>9</v>
      </c>
      <c r="B5" s="316" t="s">
        <v>42</v>
      </c>
      <c r="C5" s="316" t="s">
        <v>326</v>
      </c>
      <c r="D5" s="316">
        <v>1</v>
      </c>
      <c r="E5" s="319">
        <v>2</v>
      </c>
      <c r="F5" s="319">
        <v>3</v>
      </c>
      <c r="G5" s="319">
        <v>4</v>
      </c>
      <c r="H5" s="319">
        <v>5</v>
      </c>
      <c r="I5" s="319">
        <v>6</v>
      </c>
      <c r="J5" s="319">
        <v>7</v>
      </c>
      <c r="K5" s="319">
        <v>8</v>
      </c>
      <c r="L5" s="319">
        <v>9</v>
      </c>
      <c r="M5" s="319">
        <v>10</v>
      </c>
      <c r="N5" s="319">
        <v>11</v>
      </c>
      <c r="O5" s="319">
        <v>12</v>
      </c>
      <c r="P5" s="319">
        <v>13</v>
      </c>
      <c r="Q5" s="319">
        <v>14</v>
      </c>
      <c r="R5" s="319">
        <v>15</v>
      </c>
      <c r="S5" s="319">
        <v>16</v>
      </c>
      <c r="T5" s="319">
        <v>17</v>
      </c>
      <c r="U5" s="319">
        <v>18</v>
      </c>
      <c r="V5" s="319">
        <v>19</v>
      </c>
      <c r="W5" s="319">
        <v>20</v>
      </c>
      <c r="X5" s="319">
        <v>21</v>
      </c>
      <c r="Y5" s="319">
        <v>22</v>
      </c>
      <c r="Z5" s="319">
        <v>23</v>
      </c>
      <c r="AA5" s="319">
        <v>24</v>
      </c>
      <c r="AB5" s="319">
        <v>25</v>
      </c>
      <c r="AC5" s="319">
        <v>26</v>
      </c>
      <c r="AD5" s="319">
        <v>27</v>
      </c>
      <c r="AE5" s="319">
        <v>28</v>
      </c>
      <c r="AF5" s="319">
        <v>29</v>
      </c>
      <c r="AG5" s="319">
        <v>30</v>
      </c>
      <c r="AH5" s="319">
        <v>31</v>
      </c>
      <c r="AI5" s="319">
        <v>32</v>
      </c>
      <c r="AJ5" s="319">
        <v>33</v>
      </c>
      <c r="AK5" s="320" t="s">
        <v>767</v>
      </c>
    </row>
    <row r="6" spans="1:37" s="21" customFormat="1" ht="27.75">
      <c r="A6" s="331" t="s">
        <v>23</v>
      </c>
      <c r="B6" s="331" t="s">
        <v>23</v>
      </c>
      <c r="C6" s="331" t="s">
        <v>385</v>
      </c>
      <c r="D6" s="332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>
        <v>1</v>
      </c>
      <c r="AI6" s="333">
        <v>2</v>
      </c>
      <c r="AJ6" s="333"/>
      <c r="AK6" s="334">
        <v>3</v>
      </c>
    </row>
    <row r="7" spans="1:37" s="21" customFormat="1" ht="27.75">
      <c r="A7" s="335"/>
      <c r="B7" s="335"/>
      <c r="C7" s="336" t="s">
        <v>652</v>
      </c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>
        <v>1</v>
      </c>
      <c r="AH7" s="338">
        <v>2</v>
      </c>
      <c r="AI7" s="338">
        <v>1</v>
      </c>
      <c r="AJ7" s="338"/>
      <c r="AK7" s="339">
        <v>4</v>
      </c>
    </row>
    <row r="8" spans="1:37" s="21" customFormat="1" ht="27.75">
      <c r="A8" s="335"/>
      <c r="B8" s="335"/>
      <c r="C8" s="336" t="s">
        <v>599</v>
      </c>
      <c r="D8" s="337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>
        <v>1</v>
      </c>
      <c r="AF8" s="338"/>
      <c r="AG8" s="338">
        <v>1</v>
      </c>
      <c r="AH8" s="338"/>
      <c r="AI8" s="338"/>
      <c r="AJ8" s="338">
        <v>1</v>
      </c>
      <c r="AK8" s="339">
        <v>3</v>
      </c>
    </row>
    <row r="9" spans="1:37" s="21" customFormat="1" ht="27.75">
      <c r="A9" s="335"/>
      <c r="B9" s="335"/>
      <c r="C9" s="336" t="s">
        <v>23</v>
      </c>
      <c r="D9" s="33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>
        <v>1</v>
      </c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>
        <v>1</v>
      </c>
      <c r="AH9" s="338"/>
      <c r="AI9" s="338"/>
      <c r="AJ9" s="338"/>
      <c r="AK9" s="339">
        <v>2</v>
      </c>
    </row>
    <row r="10" spans="1:37" s="21" customFormat="1" ht="27.75">
      <c r="A10" s="335"/>
      <c r="B10" s="335"/>
      <c r="C10" s="336" t="s">
        <v>636</v>
      </c>
      <c r="D10" s="33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>
        <v>2</v>
      </c>
      <c r="AI10" s="338">
        <v>1</v>
      </c>
      <c r="AJ10" s="338"/>
      <c r="AK10" s="339">
        <v>3</v>
      </c>
    </row>
    <row r="11" spans="1:37" s="21" customFormat="1" ht="27.75">
      <c r="A11" s="335"/>
      <c r="B11" s="335"/>
      <c r="C11" s="336" t="s">
        <v>735</v>
      </c>
      <c r="D11" s="33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>
        <v>1</v>
      </c>
      <c r="AJ11" s="338"/>
      <c r="AK11" s="339">
        <v>1</v>
      </c>
    </row>
    <row r="12" spans="1:37" s="21" customFormat="1" ht="27.75">
      <c r="A12" s="335"/>
      <c r="B12" s="335"/>
      <c r="C12" s="336" t="s">
        <v>171</v>
      </c>
      <c r="D12" s="337"/>
      <c r="E12" s="338">
        <v>1</v>
      </c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>
        <v>1</v>
      </c>
      <c r="AE12" s="338"/>
      <c r="AF12" s="338"/>
      <c r="AG12" s="338"/>
      <c r="AH12" s="338">
        <v>1</v>
      </c>
      <c r="AI12" s="338"/>
      <c r="AJ12" s="338">
        <v>1</v>
      </c>
      <c r="AK12" s="339">
        <v>4</v>
      </c>
    </row>
    <row r="13" spans="1:37" s="21" customFormat="1" ht="27.75">
      <c r="A13" s="335"/>
      <c r="B13" s="335"/>
      <c r="C13" s="336" t="s">
        <v>393</v>
      </c>
      <c r="D13" s="33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>
        <v>1</v>
      </c>
      <c r="U13" s="338"/>
      <c r="V13" s="338"/>
      <c r="W13" s="338"/>
      <c r="X13" s="338"/>
      <c r="Y13" s="338"/>
      <c r="Z13" s="338"/>
      <c r="AA13" s="338"/>
      <c r="AB13" s="338"/>
      <c r="AC13" s="338"/>
      <c r="AD13" s="338">
        <v>1</v>
      </c>
      <c r="AE13" s="338"/>
      <c r="AF13" s="338">
        <v>1</v>
      </c>
      <c r="AG13" s="338"/>
      <c r="AH13" s="338"/>
      <c r="AI13" s="338"/>
      <c r="AJ13" s="338"/>
      <c r="AK13" s="339">
        <v>3</v>
      </c>
    </row>
    <row r="14" spans="1:37" s="21" customFormat="1" ht="27.75">
      <c r="A14" s="335"/>
      <c r="B14" s="342" t="s">
        <v>768</v>
      </c>
      <c r="C14" s="343"/>
      <c r="D14" s="344"/>
      <c r="E14" s="345">
        <v>1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>
        <v>1</v>
      </c>
      <c r="U14" s="345"/>
      <c r="V14" s="345">
        <v>1</v>
      </c>
      <c r="W14" s="345"/>
      <c r="X14" s="345"/>
      <c r="Y14" s="345"/>
      <c r="Z14" s="345"/>
      <c r="AA14" s="345"/>
      <c r="AB14" s="345"/>
      <c r="AC14" s="345"/>
      <c r="AD14" s="345">
        <v>2</v>
      </c>
      <c r="AE14" s="345">
        <v>1</v>
      </c>
      <c r="AF14" s="345">
        <v>1</v>
      </c>
      <c r="AG14" s="345">
        <v>3</v>
      </c>
      <c r="AH14" s="345">
        <v>6</v>
      </c>
      <c r="AI14" s="345">
        <v>5</v>
      </c>
      <c r="AJ14" s="345">
        <v>2</v>
      </c>
      <c r="AK14" s="346">
        <v>23</v>
      </c>
    </row>
    <row r="15" spans="1:37" s="21" customFormat="1" ht="27.75">
      <c r="A15" s="335"/>
      <c r="B15" s="331" t="s">
        <v>213</v>
      </c>
      <c r="C15" s="331" t="s">
        <v>572</v>
      </c>
      <c r="D15" s="332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>
        <v>1</v>
      </c>
      <c r="AE15" s="333">
        <v>1</v>
      </c>
      <c r="AF15" s="333">
        <v>1</v>
      </c>
      <c r="AG15" s="333">
        <v>4</v>
      </c>
      <c r="AH15" s="333"/>
      <c r="AI15" s="333">
        <v>1</v>
      </c>
      <c r="AJ15" s="333"/>
      <c r="AK15" s="334">
        <v>8</v>
      </c>
    </row>
    <row r="16" spans="1:37" s="21" customFormat="1" ht="27.75">
      <c r="A16" s="335"/>
      <c r="B16" s="335"/>
      <c r="C16" s="336" t="s">
        <v>694</v>
      </c>
      <c r="D16" s="33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>
        <v>2</v>
      </c>
      <c r="AI16" s="338"/>
      <c r="AJ16" s="338">
        <v>2</v>
      </c>
      <c r="AK16" s="339">
        <v>4</v>
      </c>
    </row>
    <row r="17" spans="1:37" s="21" customFormat="1" ht="27.75">
      <c r="A17" s="335"/>
      <c r="B17" s="335"/>
      <c r="C17" s="336" t="s">
        <v>600</v>
      </c>
      <c r="D17" s="33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>
        <v>1</v>
      </c>
      <c r="AE17" s="338"/>
      <c r="AF17" s="338"/>
      <c r="AG17" s="338">
        <v>1</v>
      </c>
      <c r="AH17" s="338">
        <v>1</v>
      </c>
      <c r="AI17" s="338"/>
      <c r="AJ17" s="338">
        <v>1</v>
      </c>
      <c r="AK17" s="339">
        <v>4</v>
      </c>
    </row>
    <row r="18" spans="1:37" s="21" customFormat="1" ht="27.75">
      <c r="A18" s="335"/>
      <c r="B18" s="335"/>
      <c r="C18" s="336" t="s">
        <v>555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>
        <v>1</v>
      </c>
      <c r="AD18" s="338"/>
      <c r="AE18" s="338"/>
      <c r="AF18" s="338"/>
      <c r="AG18" s="338"/>
      <c r="AH18" s="338"/>
      <c r="AI18" s="338"/>
      <c r="AJ18" s="338"/>
      <c r="AK18" s="339">
        <v>1</v>
      </c>
    </row>
    <row r="19" spans="1:37" s="21" customFormat="1" ht="27.75">
      <c r="A19" s="335"/>
      <c r="B19" s="335"/>
      <c r="C19" s="336" t="s">
        <v>621</v>
      </c>
      <c r="D19" s="337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>
        <v>1</v>
      </c>
      <c r="AG19" s="338"/>
      <c r="AH19" s="338"/>
      <c r="AI19" s="338"/>
      <c r="AJ19" s="338"/>
      <c r="AK19" s="339">
        <v>1</v>
      </c>
    </row>
    <row r="20" spans="1:37" s="21" customFormat="1" ht="27.75">
      <c r="A20" s="335"/>
      <c r="B20" s="335"/>
      <c r="C20" s="336" t="s">
        <v>601</v>
      </c>
      <c r="D20" s="337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>
        <v>1</v>
      </c>
      <c r="AF20" s="338"/>
      <c r="AG20" s="338"/>
      <c r="AH20" s="338">
        <v>1</v>
      </c>
      <c r="AI20" s="338"/>
      <c r="AJ20" s="338"/>
      <c r="AK20" s="339">
        <v>2</v>
      </c>
    </row>
    <row r="21" spans="1:37" s="21" customFormat="1" ht="27.75">
      <c r="A21" s="335"/>
      <c r="B21" s="342" t="s">
        <v>769</v>
      </c>
      <c r="C21" s="343"/>
      <c r="D21" s="344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>
        <v>1</v>
      </c>
      <c r="AD21" s="345">
        <v>2</v>
      </c>
      <c r="AE21" s="345">
        <v>2</v>
      </c>
      <c r="AF21" s="345">
        <v>2</v>
      </c>
      <c r="AG21" s="345">
        <v>5</v>
      </c>
      <c r="AH21" s="345">
        <v>4</v>
      </c>
      <c r="AI21" s="345">
        <v>1</v>
      </c>
      <c r="AJ21" s="345">
        <v>3</v>
      </c>
      <c r="AK21" s="346">
        <v>20</v>
      </c>
    </row>
    <row r="22" spans="1:37" s="21" customFormat="1" ht="27.75">
      <c r="A22" s="335"/>
      <c r="B22" s="331" t="s">
        <v>211</v>
      </c>
      <c r="C22" s="331" t="s">
        <v>691</v>
      </c>
      <c r="D22" s="332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>
        <v>1</v>
      </c>
      <c r="AI22" s="333">
        <v>1</v>
      </c>
      <c r="AJ22" s="333">
        <v>1</v>
      </c>
      <c r="AK22" s="334">
        <v>3</v>
      </c>
    </row>
    <row r="23" spans="1:37" s="21" customFormat="1" ht="27.75">
      <c r="A23" s="335"/>
      <c r="B23" s="335"/>
      <c r="C23" s="336" t="s">
        <v>497</v>
      </c>
      <c r="D23" s="337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>
        <v>1</v>
      </c>
      <c r="Y23" s="338">
        <v>1</v>
      </c>
      <c r="Z23" s="338">
        <v>3</v>
      </c>
      <c r="AA23" s="338">
        <v>1</v>
      </c>
      <c r="AB23" s="338">
        <v>1</v>
      </c>
      <c r="AC23" s="338"/>
      <c r="AD23" s="338">
        <v>1</v>
      </c>
      <c r="AE23" s="338">
        <v>3</v>
      </c>
      <c r="AF23" s="338"/>
      <c r="AG23" s="338"/>
      <c r="AH23" s="338">
        <v>1</v>
      </c>
      <c r="AI23" s="338"/>
      <c r="AJ23" s="338"/>
      <c r="AK23" s="339">
        <v>12</v>
      </c>
    </row>
    <row r="24" spans="1:37" s="21" customFormat="1" ht="27.75">
      <c r="A24" s="335"/>
      <c r="B24" s="335"/>
      <c r="C24" s="336" t="s">
        <v>692</v>
      </c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>
        <v>1</v>
      </c>
      <c r="AI24" s="338"/>
      <c r="AJ24" s="338"/>
      <c r="AK24" s="339">
        <v>1</v>
      </c>
    </row>
    <row r="25" spans="1:37" s="21" customFormat="1" ht="27.75">
      <c r="A25" s="335"/>
      <c r="B25" s="335"/>
      <c r="C25" s="336" t="s">
        <v>683</v>
      </c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>
        <v>1</v>
      </c>
      <c r="AI25" s="338"/>
      <c r="AJ25" s="338"/>
      <c r="AK25" s="339">
        <v>1</v>
      </c>
    </row>
    <row r="26" spans="1:37" s="21" customFormat="1" ht="27.75">
      <c r="A26" s="335"/>
      <c r="B26" s="335"/>
      <c r="C26" s="336" t="s">
        <v>693</v>
      </c>
      <c r="D26" s="337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>
        <v>1</v>
      </c>
      <c r="AI26" s="338"/>
      <c r="AJ26" s="338"/>
      <c r="AK26" s="339">
        <v>1</v>
      </c>
    </row>
    <row r="27" spans="1:37" s="21" customFormat="1" ht="27.75">
      <c r="A27" s="335"/>
      <c r="B27" s="335"/>
      <c r="C27" s="336" t="s">
        <v>739</v>
      </c>
      <c r="D27" s="337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>
        <v>1</v>
      </c>
      <c r="AJ27" s="338"/>
      <c r="AK27" s="339">
        <v>1</v>
      </c>
    </row>
    <row r="28" spans="1:37" s="21" customFormat="1" ht="27.75">
      <c r="A28" s="335"/>
      <c r="B28" s="342" t="s">
        <v>770</v>
      </c>
      <c r="C28" s="343"/>
      <c r="D28" s="344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>
        <v>1</v>
      </c>
      <c r="Y28" s="345">
        <v>1</v>
      </c>
      <c r="Z28" s="345">
        <v>3</v>
      </c>
      <c r="AA28" s="345">
        <v>1</v>
      </c>
      <c r="AB28" s="345">
        <v>1</v>
      </c>
      <c r="AC28" s="345"/>
      <c r="AD28" s="345">
        <v>1</v>
      </c>
      <c r="AE28" s="345">
        <v>3</v>
      </c>
      <c r="AF28" s="345"/>
      <c r="AG28" s="345"/>
      <c r="AH28" s="345">
        <v>5</v>
      </c>
      <c r="AI28" s="345">
        <v>2</v>
      </c>
      <c r="AJ28" s="345">
        <v>1</v>
      </c>
      <c r="AK28" s="346">
        <v>19</v>
      </c>
    </row>
    <row r="29" spans="1:37" s="21" customFormat="1" ht="27.75">
      <c r="A29" s="335"/>
      <c r="B29" s="331" t="s">
        <v>215</v>
      </c>
      <c r="C29" s="331" t="s">
        <v>597</v>
      </c>
      <c r="D29" s="332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>
        <v>1</v>
      </c>
      <c r="AF29" s="333"/>
      <c r="AG29" s="333"/>
      <c r="AH29" s="333"/>
      <c r="AI29" s="333"/>
      <c r="AJ29" s="333"/>
      <c r="AK29" s="334">
        <v>1</v>
      </c>
    </row>
    <row r="30" spans="1:37" s="21" customFormat="1" ht="27.75">
      <c r="A30" s="335"/>
      <c r="B30" s="335"/>
      <c r="C30" s="336" t="s">
        <v>489</v>
      </c>
      <c r="D30" s="337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>
        <v>2</v>
      </c>
      <c r="Y30" s="338"/>
      <c r="Z30" s="338"/>
      <c r="AA30" s="338"/>
      <c r="AB30" s="338"/>
      <c r="AC30" s="338">
        <v>1</v>
      </c>
      <c r="AD30" s="338">
        <v>2</v>
      </c>
      <c r="AE30" s="338">
        <v>2</v>
      </c>
      <c r="AF30" s="338"/>
      <c r="AG30" s="338">
        <v>1</v>
      </c>
      <c r="AH30" s="338">
        <v>1</v>
      </c>
      <c r="AI30" s="338"/>
      <c r="AJ30" s="338"/>
      <c r="AK30" s="339">
        <v>9</v>
      </c>
    </row>
    <row r="31" spans="1:37" s="21" customFormat="1" ht="27.75">
      <c r="A31" s="335"/>
      <c r="B31" s="335"/>
      <c r="C31" s="336" t="s">
        <v>551</v>
      </c>
      <c r="D31" s="337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>
        <v>2</v>
      </c>
      <c r="AD31" s="338"/>
      <c r="AE31" s="338"/>
      <c r="AF31" s="338"/>
      <c r="AG31" s="338"/>
      <c r="AH31" s="338"/>
      <c r="AI31" s="338"/>
      <c r="AJ31" s="338"/>
      <c r="AK31" s="339">
        <v>2</v>
      </c>
    </row>
    <row r="32" spans="1:37" s="21" customFormat="1" ht="27.75">
      <c r="A32" s="335"/>
      <c r="B32" s="335"/>
      <c r="C32" s="336" t="s">
        <v>630</v>
      </c>
      <c r="D32" s="337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>
        <v>1</v>
      </c>
      <c r="AH32" s="338"/>
      <c r="AI32" s="338">
        <v>1</v>
      </c>
      <c r="AJ32" s="338"/>
      <c r="AK32" s="339">
        <v>2</v>
      </c>
    </row>
    <row r="33" spans="1:37" s="21" customFormat="1" ht="27.75">
      <c r="A33" s="335"/>
      <c r="B33" s="342" t="s">
        <v>771</v>
      </c>
      <c r="C33" s="343"/>
      <c r="D33" s="344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>
        <v>2</v>
      </c>
      <c r="Y33" s="345"/>
      <c r="Z33" s="345"/>
      <c r="AA33" s="345"/>
      <c r="AB33" s="345"/>
      <c r="AC33" s="345">
        <v>3</v>
      </c>
      <c r="AD33" s="345">
        <v>2</v>
      </c>
      <c r="AE33" s="345">
        <v>3</v>
      </c>
      <c r="AF33" s="345"/>
      <c r="AG33" s="345">
        <v>2</v>
      </c>
      <c r="AH33" s="345">
        <v>1</v>
      </c>
      <c r="AI33" s="345">
        <v>1</v>
      </c>
      <c r="AJ33" s="345"/>
      <c r="AK33" s="346">
        <v>14</v>
      </c>
    </row>
    <row r="34" spans="1:37" s="21" customFormat="1" ht="27.75">
      <c r="A34" s="335"/>
      <c r="B34" s="331" t="s">
        <v>212</v>
      </c>
      <c r="C34" s="331" t="s">
        <v>552</v>
      </c>
      <c r="D34" s="332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>
        <v>1</v>
      </c>
      <c r="AD34" s="333"/>
      <c r="AE34" s="333"/>
      <c r="AF34" s="333"/>
      <c r="AG34" s="333"/>
      <c r="AH34" s="333"/>
      <c r="AI34" s="333"/>
      <c r="AJ34" s="333"/>
      <c r="AK34" s="334">
        <v>1</v>
      </c>
    </row>
    <row r="35" spans="1:37" s="21" customFormat="1" ht="27.75">
      <c r="A35" s="335"/>
      <c r="B35" s="335"/>
      <c r="C35" s="336" t="s">
        <v>695</v>
      </c>
      <c r="D35" s="33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>
        <v>2</v>
      </c>
      <c r="AI35" s="338"/>
      <c r="AJ35" s="338"/>
      <c r="AK35" s="339">
        <v>2</v>
      </c>
    </row>
    <row r="36" spans="1:37" s="21" customFormat="1" ht="27.75">
      <c r="A36" s="335"/>
      <c r="B36" s="335"/>
      <c r="C36" s="336" t="s">
        <v>570</v>
      </c>
      <c r="D36" s="337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>
        <v>1</v>
      </c>
      <c r="AE36" s="338"/>
      <c r="AF36" s="338">
        <v>1</v>
      </c>
      <c r="AG36" s="338"/>
      <c r="AH36" s="338">
        <v>1</v>
      </c>
      <c r="AI36" s="338">
        <v>1</v>
      </c>
      <c r="AJ36" s="338"/>
      <c r="AK36" s="339">
        <v>4</v>
      </c>
    </row>
    <row r="37" spans="1:37" s="21" customFormat="1" ht="27.75">
      <c r="A37" s="335"/>
      <c r="B37" s="335"/>
      <c r="C37" s="336" t="s">
        <v>696</v>
      </c>
      <c r="D37" s="33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>
        <v>2</v>
      </c>
      <c r="AI37" s="338">
        <v>1</v>
      </c>
      <c r="AJ37" s="338"/>
      <c r="AK37" s="339">
        <v>3</v>
      </c>
    </row>
    <row r="38" spans="1:37" s="21" customFormat="1" ht="27.75">
      <c r="A38" s="335"/>
      <c r="B38" s="335"/>
      <c r="C38" s="336" t="s">
        <v>531</v>
      </c>
      <c r="D38" s="337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>
        <v>1</v>
      </c>
      <c r="AC38" s="338"/>
      <c r="AD38" s="338">
        <v>1</v>
      </c>
      <c r="AE38" s="338"/>
      <c r="AF38" s="338"/>
      <c r="AG38" s="338"/>
      <c r="AH38" s="338"/>
      <c r="AI38" s="338"/>
      <c r="AJ38" s="338"/>
      <c r="AK38" s="339">
        <v>2</v>
      </c>
    </row>
    <row r="39" spans="1:37" s="21" customFormat="1" ht="27.75">
      <c r="A39" s="335"/>
      <c r="B39" s="335"/>
      <c r="C39" s="336" t="s">
        <v>758</v>
      </c>
      <c r="D39" s="337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>
        <v>1</v>
      </c>
      <c r="AJ39" s="338"/>
      <c r="AK39" s="339">
        <v>1</v>
      </c>
    </row>
    <row r="40" spans="1:37" s="21" customFormat="1" ht="27.75">
      <c r="A40" s="335"/>
      <c r="B40" s="342" t="s">
        <v>772</v>
      </c>
      <c r="C40" s="343"/>
      <c r="D40" s="344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>
        <v>1</v>
      </c>
      <c r="AC40" s="345">
        <v>1</v>
      </c>
      <c r="AD40" s="345">
        <v>2</v>
      </c>
      <c r="AE40" s="345"/>
      <c r="AF40" s="345">
        <v>1</v>
      </c>
      <c r="AG40" s="345"/>
      <c r="AH40" s="345">
        <v>5</v>
      </c>
      <c r="AI40" s="345">
        <v>3</v>
      </c>
      <c r="AJ40" s="345"/>
      <c r="AK40" s="346">
        <v>13</v>
      </c>
    </row>
    <row r="41" spans="1:37" s="21" customFormat="1" ht="27.75">
      <c r="A41" s="335"/>
      <c r="B41" s="331" t="s">
        <v>216</v>
      </c>
      <c r="C41" s="331" t="s">
        <v>382</v>
      </c>
      <c r="D41" s="332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>
        <v>1</v>
      </c>
      <c r="S41" s="333"/>
      <c r="T41" s="333"/>
      <c r="U41" s="333"/>
      <c r="V41" s="333"/>
      <c r="W41" s="333"/>
      <c r="X41" s="333"/>
      <c r="Y41" s="333"/>
      <c r="Z41" s="333">
        <v>1</v>
      </c>
      <c r="AA41" s="333">
        <v>1</v>
      </c>
      <c r="AB41" s="333">
        <v>1</v>
      </c>
      <c r="AC41" s="333">
        <v>2</v>
      </c>
      <c r="AD41" s="333"/>
      <c r="AE41" s="333"/>
      <c r="AF41" s="333"/>
      <c r="AG41" s="333"/>
      <c r="AH41" s="333"/>
      <c r="AI41" s="333"/>
      <c r="AJ41" s="333"/>
      <c r="AK41" s="334">
        <v>6</v>
      </c>
    </row>
    <row r="42" spans="1:37" s="21" customFormat="1" ht="27.75">
      <c r="A42" s="335"/>
      <c r="B42" s="335"/>
      <c r="C42" s="336" t="s">
        <v>741</v>
      </c>
      <c r="D42" s="337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>
        <v>1</v>
      </c>
      <c r="AJ42" s="338">
        <v>1</v>
      </c>
      <c r="AK42" s="339">
        <v>2</v>
      </c>
    </row>
    <row r="43" spans="1:37" s="21" customFormat="1" ht="27.75">
      <c r="A43" s="335"/>
      <c r="B43" s="335"/>
      <c r="C43" s="336" t="s">
        <v>530</v>
      </c>
      <c r="D43" s="337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>
        <v>1</v>
      </c>
      <c r="AB43" s="338"/>
      <c r="AC43" s="338"/>
      <c r="AD43" s="338"/>
      <c r="AE43" s="338"/>
      <c r="AF43" s="338"/>
      <c r="AG43" s="338"/>
      <c r="AH43" s="338"/>
      <c r="AI43" s="338"/>
      <c r="AJ43" s="338"/>
      <c r="AK43" s="339">
        <v>1</v>
      </c>
    </row>
    <row r="44" spans="1:37" s="21" customFormat="1" ht="27.75">
      <c r="A44" s="335"/>
      <c r="B44" s="335"/>
      <c r="C44" s="336" t="s">
        <v>598</v>
      </c>
      <c r="D44" s="337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>
        <v>1</v>
      </c>
      <c r="AF44" s="338"/>
      <c r="AG44" s="338"/>
      <c r="AH44" s="338"/>
      <c r="AI44" s="338"/>
      <c r="AJ44" s="338"/>
      <c r="AK44" s="339">
        <v>1</v>
      </c>
    </row>
    <row r="45" spans="1:37" s="21" customFormat="1" ht="27.75">
      <c r="A45" s="335"/>
      <c r="B45" s="335"/>
      <c r="C45" s="336" t="s">
        <v>620</v>
      </c>
      <c r="D45" s="337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>
        <v>1</v>
      </c>
      <c r="AG45" s="338"/>
      <c r="AH45" s="338"/>
      <c r="AI45" s="338"/>
      <c r="AJ45" s="338"/>
      <c r="AK45" s="339">
        <v>1</v>
      </c>
    </row>
    <row r="46" spans="1:37" s="21" customFormat="1" ht="27.75">
      <c r="A46" s="335"/>
      <c r="B46" s="342" t="s">
        <v>773</v>
      </c>
      <c r="C46" s="343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>
        <v>1</v>
      </c>
      <c r="S46" s="345"/>
      <c r="T46" s="345"/>
      <c r="U46" s="345"/>
      <c r="V46" s="345"/>
      <c r="W46" s="345"/>
      <c r="X46" s="345"/>
      <c r="Y46" s="345"/>
      <c r="Z46" s="345">
        <v>1</v>
      </c>
      <c r="AA46" s="345">
        <v>2</v>
      </c>
      <c r="AB46" s="345">
        <v>1</v>
      </c>
      <c r="AC46" s="345">
        <v>2</v>
      </c>
      <c r="AD46" s="345"/>
      <c r="AE46" s="345">
        <v>1</v>
      </c>
      <c r="AF46" s="345">
        <v>1</v>
      </c>
      <c r="AG46" s="345"/>
      <c r="AH46" s="345"/>
      <c r="AI46" s="345">
        <v>1</v>
      </c>
      <c r="AJ46" s="345">
        <v>1</v>
      </c>
      <c r="AK46" s="346">
        <v>11</v>
      </c>
    </row>
    <row r="47" spans="1:37" s="21" customFormat="1" ht="27.75">
      <c r="A47" s="335"/>
      <c r="B47" s="331" t="s">
        <v>217</v>
      </c>
      <c r="C47" s="331" t="s">
        <v>217</v>
      </c>
      <c r="D47" s="332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>
        <v>3</v>
      </c>
      <c r="AG47" s="333"/>
      <c r="AH47" s="333"/>
      <c r="AI47" s="333"/>
      <c r="AJ47" s="333"/>
      <c r="AK47" s="334">
        <v>3</v>
      </c>
    </row>
    <row r="48" spans="1:37" s="21" customFormat="1" ht="27.75">
      <c r="A48" s="335"/>
      <c r="B48" s="335"/>
      <c r="C48" s="336" t="s">
        <v>653</v>
      </c>
      <c r="D48" s="337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>
        <v>1</v>
      </c>
      <c r="AH48" s="338">
        <v>1</v>
      </c>
      <c r="AI48" s="338">
        <v>1</v>
      </c>
      <c r="AJ48" s="338">
        <v>2</v>
      </c>
      <c r="AK48" s="339">
        <v>5</v>
      </c>
    </row>
    <row r="49" spans="1:37" s="21" customFormat="1" ht="27.75">
      <c r="A49" s="335"/>
      <c r="B49" s="335"/>
      <c r="C49" s="336" t="s">
        <v>730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>
        <v>1</v>
      </c>
      <c r="AK49" s="339">
        <v>1</v>
      </c>
    </row>
    <row r="50" spans="1:37" s="21" customFormat="1" ht="27.75">
      <c r="A50" s="335"/>
      <c r="B50" s="335"/>
      <c r="C50" s="336" t="s">
        <v>774</v>
      </c>
      <c r="D50" s="337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>
        <v>1</v>
      </c>
      <c r="AK50" s="339">
        <v>1</v>
      </c>
    </row>
    <row r="51" spans="1:37" s="21" customFormat="1" ht="27.75">
      <c r="A51" s="335"/>
      <c r="B51" s="342" t="s">
        <v>775</v>
      </c>
      <c r="C51" s="343"/>
      <c r="D51" s="344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>
        <v>3</v>
      </c>
      <c r="AG51" s="345">
        <v>1</v>
      </c>
      <c r="AH51" s="345">
        <v>1</v>
      </c>
      <c r="AI51" s="345">
        <v>1</v>
      </c>
      <c r="AJ51" s="345">
        <v>4</v>
      </c>
      <c r="AK51" s="346">
        <v>10</v>
      </c>
    </row>
    <row r="52" spans="1:37" s="21" customFormat="1" ht="27.75">
      <c r="A52" s="335"/>
      <c r="B52" s="331" t="s">
        <v>173</v>
      </c>
      <c r="C52" s="331" t="s">
        <v>624</v>
      </c>
      <c r="D52" s="332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>
        <v>1</v>
      </c>
      <c r="AG52" s="333"/>
      <c r="AH52" s="333">
        <v>1</v>
      </c>
      <c r="AI52" s="333"/>
      <c r="AJ52" s="333"/>
      <c r="AK52" s="334">
        <v>2</v>
      </c>
    </row>
    <row r="53" spans="1:37" s="21" customFormat="1" ht="27.75">
      <c r="A53" s="335"/>
      <c r="B53" s="335"/>
      <c r="C53" s="336" t="s">
        <v>27</v>
      </c>
      <c r="D53" s="337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>
        <v>1</v>
      </c>
      <c r="AJ53" s="338"/>
      <c r="AK53" s="339">
        <v>1</v>
      </c>
    </row>
    <row r="54" spans="1:37" s="21" customFormat="1" ht="27.75">
      <c r="A54" s="335"/>
      <c r="B54" s="335"/>
      <c r="C54" s="336" t="s">
        <v>573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>
        <v>1</v>
      </c>
      <c r="AE54" s="338">
        <v>1</v>
      </c>
      <c r="AF54" s="338"/>
      <c r="AG54" s="338"/>
      <c r="AH54" s="338"/>
      <c r="AI54" s="338"/>
      <c r="AJ54" s="338"/>
      <c r="AK54" s="339">
        <v>2</v>
      </c>
    </row>
    <row r="55" spans="1:37" s="21" customFormat="1" ht="27.75">
      <c r="A55" s="335"/>
      <c r="B55" s="342" t="s">
        <v>776</v>
      </c>
      <c r="C55" s="343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>
        <v>1</v>
      </c>
      <c r="AE55" s="345">
        <v>1</v>
      </c>
      <c r="AF55" s="345">
        <v>1</v>
      </c>
      <c r="AG55" s="345"/>
      <c r="AH55" s="345">
        <v>1</v>
      </c>
      <c r="AI55" s="345">
        <v>1</v>
      </c>
      <c r="AJ55" s="345"/>
      <c r="AK55" s="346">
        <v>5</v>
      </c>
    </row>
    <row r="56" spans="1:37" s="21" customFormat="1" ht="27.75">
      <c r="A56" s="335"/>
      <c r="B56" s="331" t="s">
        <v>214</v>
      </c>
      <c r="C56" s="331" t="s">
        <v>553</v>
      </c>
      <c r="D56" s="332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>
        <v>1</v>
      </c>
      <c r="AE56" s="333"/>
      <c r="AF56" s="333"/>
      <c r="AG56" s="333"/>
      <c r="AH56" s="333"/>
      <c r="AI56" s="333"/>
      <c r="AJ56" s="333"/>
      <c r="AK56" s="334">
        <v>1</v>
      </c>
    </row>
    <row r="57" spans="1:37" s="21" customFormat="1" ht="27.75">
      <c r="A57" s="335"/>
      <c r="B57" s="335"/>
      <c r="C57" s="336" t="s">
        <v>622</v>
      </c>
      <c r="D57" s="337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>
        <v>1</v>
      </c>
      <c r="AG57" s="338"/>
      <c r="AH57" s="338"/>
      <c r="AI57" s="338"/>
      <c r="AJ57" s="338"/>
      <c r="AK57" s="339">
        <v>1</v>
      </c>
    </row>
    <row r="58" spans="1:37" s="21" customFormat="1" ht="27.75">
      <c r="A58" s="335"/>
      <c r="B58" s="335"/>
      <c r="C58" s="336" t="s">
        <v>623</v>
      </c>
      <c r="D58" s="337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>
        <v>1</v>
      </c>
      <c r="AG58" s="338"/>
      <c r="AH58" s="338"/>
      <c r="AI58" s="338"/>
      <c r="AJ58" s="338"/>
      <c r="AK58" s="339">
        <v>1</v>
      </c>
    </row>
    <row r="59" spans="1:37" s="21" customFormat="1" ht="27.75">
      <c r="A59" s="335"/>
      <c r="B59" s="335"/>
      <c r="C59" s="336" t="s">
        <v>571</v>
      </c>
      <c r="D59" s="337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>
        <v>1</v>
      </c>
      <c r="AE59" s="338"/>
      <c r="AF59" s="338"/>
      <c r="AG59" s="338"/>
      <c r="AH59" s="338"/>
      <c r="AI59" s="338"/>
      <c r="AJ59" s="338"/>
      <c r="AK59" s="339">
        <v>1</v>
      </c>
    </row>
    <row r="60" spans="1:37" s="21" customFormat="1" ht="27.75">
      <c r="A60" s="335"/>
      <c r="B60" s="342" t="s">
        <v>777</v>
      </c>
      <c r="C60" s="343"/>
      <c r="D60" s="344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>
        <v>2</v>
      </c>
      <c r="AE60" s="345"/>
      <c r="AF60" s="345">
        <v>2</v>
      </c>
      <c r="AG60" s="345"/>
      <c r="AH60" s="345"/>
      <c r="AI60" s="345"/>
      <c r="AJ60" s="345"/>
      <c r="AK60" s="346">
        <v>4</v>
      </c>
    </row>
    <row r="61" spans="1:37" s="21" customFormat="1" ht="27.75">
      <c r="A61" s="335"/>
      <c r="B61" s="331" t="s">
        <v>210</v>
      </c>
      <c r="C61" s="331" t="s">
        <v>697</v>
      </c>
      <c r="D61" s="332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>
        <v>1</v>
      </c>
      <c r="AI61" s="333"/>
      <c r="AJ61" s="333"/>
      <c r="AK61" s="334">
        <v>1</v>
      </c>
    </row>
    <row r="62" spans="1:37" s="21" customFormat="1" ht="27.75">
      <c r="A62" s="335"/>
      <c r="B62" s="335"/>
      <c r="C62" s="336" t="s">
        <v>602</v>
      </c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>
        <v>1</v>
      </c>
      <c r="AF62" s="338"/>
      <c r="AG62" s="338">
        <v>1</v>
      </c>
      <c r="AH62" s="338">
        <v>1</v>
      </c>
      <c r="AI62" s="338"/>
      <c r="AJ62" s="338"/>
      <c r="AK62" s="339">
        <v>3</v>
      </c>
    </row>
    <row r="63" spans="1:37" s="21" customFormat="1" ht="27.75">
      <c r="A63" s="335"/>
      <c r="B63" s="342" t="s">
        <v>778</v>
      </c>
      <c r="C63" s="343"/>
      <c r="D63" s="344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>
        <v>1</v>
      </c>
      <c r="AF63" s="345"/>
      <c r="AG63" s="345">
        <v>1</v>
      </c>
      <c r="AH63" s="345">
        <v>2</v>
      </c>
      <c r="AI63" s="345"/>
      <c r="AJ63" s="345"/>
      <c r="AK63" s="346">
        <v>4</v>
      </c>
    </row>
    <row r="64" spans="1:37" s="21" customFormat="1" ht="27.75">
      <c r="A64" s="335"/>
      <c r="B64" s="331" t="s">
        <v>171</v>
      </c>
      <c r="C64" s="331" t="s">
        <v>654</v>
      </c>
      <c r="D64" s="332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>
        <v>1</v>
      </c>
      <c r="AI64" s="333"/>
      <c r="AJ64" s="333"/>
      <c r="AK64" s="334">
        <v>1</v>
      </c>
    </row>
    <row r="65" spans="1:37" s="21" customFormat="1" ht="27.75">
      <c r="A65" s="335"/>
      <c r="B65" s="335"/>
      <c r="C65" s="336" t="s">
        <v>744</v>
      </c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>
        <v>1</v>
      </c>
      <c r="AI65" s="338"/>
      <c r="AJ65" s="338">
        <v>1</v>
      </c>
      <c r="AK65" s="339">
        <v>2</v>
      </c>
    </row>
    <row r="66" spans="1:37" s="21" customFormat="1" ht="27.75">
      <c r="A66" s="335"/>
      <c r="B66" s="342" t="s">
        <v>779</v>
      </c>
      <c r="C66" s="343"/>
      <c r="D66" s="344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>
        <v>2</v>
      </c>
      <c r="AI66" s="345"/>
      <c r="AJ66" s="345">
        <v>1</v>
      </c>
      <c r="AK66" s="346">
        <v>3</v>
      </c>
    </row>
    <row r="67" spans="1:37" s="21" customFormat="1" ht="27.75">
      <c r="A67" s="335"/>
      <c r="B67" s="331" t="s">
        <v>209</v>
      </c>
      <c r="C67" s="331" t="s">
        <v>698</v>
      </c>
      <c r="D67" s="332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>
        <v>1</v>
      </c>
      <c r="AI67" s="333"/>
      <c r="AJ67" s="333"/>
      <c r="AK67" s="334">
        <v>1</v>
      </c>
    </row>
    <row r="68" spans="1:37" s="21" customFormat="1" ht="27.75">
      <c r="A68" s="335"/>
      <c r="B68" s="335"/>
      <c r="C68" s="336" t="s">
        <v>554</v>
      </c>
      <c r="D68" s="337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>
        <v>1</v>
      </c>
      <c r="AC68" s="338"/>
      <c r="AD68" s="338"/>
      <c r="AE68" s="338"/>
      <c r="AF68" s="338"/>
      <c r="AG68" s="338"/>
      <c r="AH68" s="338"/>
      <c r="AI68" s="338"/>
      <c r="AJ68" s="338"/>
      <c r="AK68" s="339">
        <v>1</v>
      </c>
    </row>
    <row r="69" spans="1:37" s="21" customFormat="1" ht="27.75">
      <c r="A69" s="335"/>
      <c r="B69" s="335"/>
      <c r="C69" s="336" t="s">
        <v>625</v>
      </c>
      <c r="D69" s="337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>
        <v>1</v>
      </c>
      <c r="AG69" s="338"/>
      <c r="AH69" s="338"/>
      <c r="AI69" s="338"/>
      <c r="AJ69" s="338"/>
      <c r="AK69" s="339">
        <v>1</v>
      </c>
    </row>
    <row r="70" spans="1:37" s="21" customFormat="1" ht="27.75">
      <c r="A70" s="335"/>
      <c r="B70" s="342" t="s">
        <v>780</v>
      </c>
      <c r="C70" s="343"/>
      <c r="D70" s="344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>
        <v>1</v>
      </c>
      <c r="AC70" s="345"/>
      <c r="AD70" s="345"/>
      <c r="AE70" s="345"/>
      <c r="AF70" s="345">
        <v>1</v>
      </c>
      <c r="AG70" s="345"/>
      <c r="AH70" s="345">
        <v>1</v>
      </c>
      <c r="AI70" s="345"/>
      <c r="AJ70" s="345"/>
      <c r="AK70" s="346">
        <v>3</v>
      </c>
    </row>
    <row r="71" spans="1:37" s="21" customFormat="1" ht="27.75">
      <c r="A71" s="335"/>
      <c r="B71" s="331" t="s">
        <v>191</v>
      </c>
      <c r="C71" s="331" t="s">
        <v>699</v>
      </c>
      <c r="D71" s="332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>
        <v>1</v>
      </c>
      <c r="AI71" s="333"/>
      <c r="AJ71" s="333"/>
      <c r="AK71" s="334">
        <v>1</v>
      </c>
    </row>
    <row r="72" spans="1:37" s="21" customFormat="1" ht="27.75">
      <c r="A72" s="335"/>
      <c r="B72" s="342" t="s">
        <v>781</v>
      </c>
      <c r="C72" s="343"/>
      <c r="D72" s="344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>
        <v>1</v>
      </c>
      <c r="AI72" s="345"/>
      <c r="AJ72" s="345"/>
      <c r="AK72" s="346">
        <v>1</v>
      </c>
    </row>
    <row r="73" spans="1:37" s="21" customFormat="1" ht="27.75">
      <c r="A73" s="321" t="s">
        <v>768</v>
      </c>
      <c r="B73" s="322"/>
      <c r="C73" s="322"/>
      <c r="D73" s="323"/>
      <c r="E73" s="324">
        <v>1</v>
      </c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>
        <v>1</v>
      </c>
      <c r="S73" s="324"/>
      <c r="T73" s="324">
        <v>1</v>
      </c>
      <c r="U73" s="324"/>
      <c r="V73" s="324">
        <v>1</v>
      </c>
      <c r="W73" s="324"/>
      <c r="X73" s="324">
        <v>3</v>
      </c>
      <c r="Y73" s="324">
        <v>1</v>
      </c>
      <c r="Z73" s="324">
        <v>4</v>
      </c>
      <c r="AA73" s="324">
        <v>3</v>
      </c>
      <c r="AB73" s="324">
        <v>4</v>
      </c>
      <c r="AC73" s="324">
        <v>7</v>
      </c>
      <c r="AD73" s="324">
        <v>12</v>
      </c>
      <c r="AE73" s="324">
        <v>12</v>
      </c>
      <c r="AF73" s="324">
        <v>12</v>
      </c>
      <c r="AG73" s="324">
        <v>12</v>
      </c>
      <c r="AH73" s="324">
        <v>29</v>
      </c>
      <c r="AI73" s="324">
        <v>15</v>
      </c>
      <c r="AJ73" s="324">
        <v>12</v>
      </c>
      <c r="AK73" s="325">
        <v>130</v>
      </c>
    </row>
    <row r="74" spans="1:37" s="21" customFormat="1" ht="27.75">
      <c r="A74" s="331" t="s">
        <v>24</v>
      </c>
      <c r="B74" s="331" t="s">
        <v>229</v>
      </c>
      <c r="C74" s="331" t="s">
        <v>389</v>
      </c>
      <c r="D74" s="332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>
        <v>1</v>
      </c>
      <c r="U74" s="333"/>
      <c r="V74" s="333"/>
      <c r="W74" s="333"/>
      <c r="X74" s="333">
        <v>2</v>
      </c>
      <c r="Y74" s="333">
        <v>1</v>
      </c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4">
        <v>4</v>
      </c>
    </row>
    <row r="75" spans="1:37" s="21" customFormat="1" ht="27.75">
      <c r="A75" s="335"/>
      <c r="B75" s="335"/>
      <c r="C75" s="336" t="s">
        <v>556</v>
      </c>
      <c r="D75" s="337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>
        <v>1</v>
      </c>
      <c r="AC75" s="338">
        <v>1</v>
      </c>
      <c r="AD75" s="338">
        <v>2</v>
      </c>
      <c r="AE75" s="338"/>
      <c r="AF75" s="338"/>
      <c r="AG75" s="338">
        <v>1</v>
      </c>
      <c r="AH75" s="338"/>
      <c r="AI75" s="338"/>
      <c r="AJ75" s="338"/>
      <c r="AK75" s="339">
        <v>5</v>
      </c>
    </row>
    <row r="76" spans="1:37" s="21" customFormat="1" ht="27.75">
      <c r="A76" s="335"/>
      <c r="B76" s="335"/>
      <c r="C76" s="336" t="s">
        <v>490</v>
      </c>
      <c r="D76" s="337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>
        <v>1</v>
      </c>
      <c r="X76" s="338"/>
      <c r="Y76" s="338"/>
      <c r="Z76" s="338"/>
      <c r="AA76" s="338"/>
      <c r="AB76" s="338">
        <v>5</v>
      </c>
      <c r="AC76" s="338"/>
      <c r="AD76" s="338">
        <v>1</v>
      </c>
      <c r="AE76" s="338"/>
      <c r="AF76" s="338"/>
      <c r="AG76" s="338"/>
      <c r="AH76" s="338"/>
      <c r="AI76" s="338"/>
      <c r="AJ76" s="338"/>
      <c r="AK76" s="339">
        <v>7</v>
      </c>
    </row>
    <row r="77" spans="1:37" s="21" customFormat="1" ht="27.75">
      <c r="A77" s="335"/>
      <c r="B77" s="335"/>
      <c r="C77" s="336" t="s">
        <v>540</v>
      </c>
      <c r="D77" s="337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>
        <v>2</v>
      </c>
      <c r="AC77" s="338">
        <v>1</v>
      </c>
      <c r="AD77" s="338"/>
      <c r="AE77" s="338">
        <v>1</v>
      </c>
      <c r="AF77" s="338"/>
      <c r="AG77" s="338"/>
      <c r="AH77" s="338"/>
      <c r="AI77" s="338"/>
      <c r="AJ77" s="338"/>
      <c r="AK77" s="339">
        <v>4</v>
      </c>
    </row>
    <row r="78" spans="1:37" s="21" customFormat="1" ht="27.75">
      <c r="A78" s="335"/>
      <c r="B78" s="342" t="s">
        <v>782</v>
      </c>
      <c r="C78" s="343"/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>
        <v>1</v>
      </c>
      <c r="U78" s="345"/>
      <c r="V78" s="345"/>
      <c r="W78" s="345">
        <v>1</v>
      </c>
      <c r="X78" s="345">
        <v>2</v>
      </c>
      <c r="Y78" s="345">
        <v>1</v>
      </c>
      <c r="Z78" s="345"/>
      <c r="AA78" s="345"/>
      <c r="AB78" s="345">
        <v>8</v>
      </c>
      <c r="AC78" s="345">
        <v>2</v>
      </c>
      <c r="AD78" s="345">
        <v>3</v>
      </c>
      <c r="AE78" s="345">
        <v>1</v>
      </c>
      <c r="AF78" s="345"/>
      <c r="AG78" s="345">
        <v>1</v>
      </c>
      <c r="AH78" s="345"/>
      <c r="AI78" s="345"/>
      <c r="AJ78" s="345"/>
      <c r="AK78" s="346">
        <v>20</v>
      </c>
    </row>
    <row r="79" spans="1:37" s="21" customFormat="1" ht="27.75">
      <c r="A79" s="335"/>
      <c r="B79" s="331" t="s">
        <v>226</v>
      </c>
      <c r="C79" s="331" t="s">
        <v>558</v>
      </c>
      <c r="D79" s="332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>
        <v>1</v>
      </c>
      <c r="AD79" s="333"/>
      <c r="AE79" s="333">
        <v>1</v>
      </c>
      <c r="AF79" s="333"/>
      <c r="AG79" s="333"/>
      <c r="AH79" s="333"/>
      <c r="AI79" s="333"/>
      <c r="AJ79" s="333"/>
      <c r="AK79" s="334">
        <v>2</v>
      </c>
    </row>
    <row r="80" spans="1:37" s="21" customFormat="1" ht="27.75">
      <c r="A80" s="335"/>
      <c r="B80" s="335"/>
      <c r="C80" s="336" t="s">
        <v>556</v>
      </c>
      <c r="D80" s="337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>
        <v>1</v>
      </c>
      <c r="AD80" s="338"/>
      <c r="AE80" s="338"/>
      <c r="AF80" s="338"/>
      <c r="AG80" s="338"/>
      <c r="AH80" s="338"/>
      <c r="AI80" s="338"/>
      <c r="AJ80" s="338"/>
      <c r="AK80" s="339">
        <v>1</v>
      </c>
    </row>
    <row r="81" spans="1:37" s="21" customFormat="1" ht="27.75">
      <c r="A81" s="335"/>
      <c r="B81" s="335"/>
      <c r="C81" s="336" t="s">
        <v>498</v>
      </c>
      <c r="D81" s="337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>
        <v>1</v>
      </c>
      <c r="Z81" s="338"/>
      <c r="AA81" s="338"/>
      <c r="AB81" s="338">
        <v>1</v>
      </c>
      <c r="AC81" s="338">
        <v>1</v>
      </c>
      <c r="AD81" s="338">
        <v>1</v>
      </c>
      <c r="AE81" s="338">
        <v>2</v>
      </c>
      <c r="AF81" s="338">
        <v>2</v>
      </c>
      <c r="AG81" s="338">
        <v>1</v>
      </c>
      <c r="AH81" s="338"/>
      <c r="AI81" s="338"/>
      <c r="AJ81" s="338"/>
      <c r="AK81" s="339">
        <v>9</v>
      </c>
    </row>
    <row r="82" spans="1:37" s="21" customFormat="1" ht="27.75">
      <c r="A82" s="335"/>
      <c r="B82" s="342" t="s">
        <v>783</v>
      </c>
      <c r="C82" s="343"/>
      <c r="D82" s="344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>
        <v>1</v>
      </c>
      <c r="Z82" s="345"/>
      <c r="AA82" s="345"/>
      <c r="AB82" s="345">
        <v>1</v>
      </c>
      <c r="AC82" s="345">
        <v>3</v>
      </c>
      <c r="AD82" s="345">
        <v>1</v>
      </c>
      <c r="AE82" s="345">
        <v>3</v>
      </c>
      <c r="AF82" s="345">
        <v>2</v>
      </c>
      <c r="AG82" s="345">
        <v>1</v>
      </c>
      <c r="AH82" s="345"/>
      <c r="AI82" s="345"/>
      <c r="AJ82" s="345"/>
      <c r="AK82" s="346">
        <v>12</v>
      </c>
    </row>
    <row r="83" spans="1:37" s="21" customFormat="1" ht="27.75">
      <c r="A83" s="335"/>
      <c r="B83" s="331" t="s">
        <v>224</v>
      </c>
      <c r="C83" s="331" t="s">
        <v>734</v>
      </c>
      <c r="D83" s="332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>
        <v>1</v>
      </c>
      <c r="AJ83" s="333"/>
      <c r="AK83" s="334">
        <v>1</v>
      </c>
    </row>
    <row r="84" spans="1:37" s="21" customFormat="1" ht="27.75">
      <c r="A84" s="335"/>
      <c r="B84" s="335"/>
      <c r="C84" s="336" t="s">
        <v>224</v>
      </c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>
        <v>1</v>
      </c>
      <c r="AD84" s="338">
        <v>1</v>
      </c>
      <c r="AE84" s="338"/>
      <c r="AF84" s="338">
        <v>2</v>
      </c>
      <c r="AG84" s="338"/>
      <c r="AH84" s="338">
        <v>2</v>
      </c>
      <c r="AI84" s="338"/>
      <c r="AJ84" s="338">
        <v>1</v>
      </c>
      <c r="AK84" s="339">
        <v>7</v>
      </c>
    </row>
    <row r="85" spans="1:37" s="21" customFormat="1" ht="27.75">
      <c r="A85" s="335"/>
      <c r="B85" s="335"/>
      <c r="C85" s="336" t="s">
        <v>751</v>
      </c>
      <c r="D85" s="337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>
        <v>1</v>
      </c>
      <c r="AI85" s="338"/>
      <c r="AJ85" s="338"/>
      <c r="AK85" s="339">
        <v>1</v>
      </c>
    </row>
    <row r="86" spans="1:37" s="21" customFormat="1" ht="27.75">
      <c r="A86" s="335"/>
      <c r="B86" s="342" t="s">
        <v>784</v>
      </c>
      <c r="C86" s="343"/>
      <c r="D86" s="344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>
        <v>1</v>
      </c>
      <c r="AD86" s="345">
        <v>1</v>
      </c>
      <c r="AE86" s="345"/>
      <c r="AF86" s="345">
        <v>2</v>
      </c>
      <c r="AG86" s="345"/>
      <c r="AH86" s="345">
        <v>3</v>
      </c>
      <c r="AI86" s="345">
        <v>1</v>
      </c>
      <c r="AJ86" s="345">
        <v>1</v>
      </c>
      <c r="AK86" s="346">
        <v>9</v>
      </c>
    </row>
    <row r="87" spans="1:37" s="21" customFormat="1" ht="27.75">
      <c r="A87" s="335"/>
      <c r="B87" s="331" t="s">
        <v>149</v>
      </c>
      <c r="C87" s="331" t="s">
        <v>574</v>
      </c>
      <c r="D87" s="332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>
        <v>1</v>
      </c>
      <c r="AH87" s="333"/>
      <c r="AI87" s="333"/>
      <c r="AJ87" s="333"/>
      <c r="AK87" s="334">
        <v>1</v>
      </c>
    </row>
    <row r="88" spans="1:37" s="21" customFormat="1" ht="27.75">
      <c r="A88" s="335"/>
      <c r="B88" s="335"/>
      <c r="C88" s="336" t="s">
        <v>375</v>
      </c>
      <c r="D88" s="337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>
        <v>1</v>
      </c>
      <c r="AD88" s="338"/>
      <c r="AE88" s="338"/>
      <c r="AF88" s="338"/>
      <c r="AG88" s="338"/>
      <c r="AH88" s="338"/>
      <c r="AI88" s="338"/>
      <c r="AJ88" s="338"/>
      <c r="AK88" s="339">
        <v>1</v>
      </c>
    </row>
    <row r="89" spans="1:37" s="21" customFormat="1" ht="27.75">
      <c r="A89" s="335"/>
      <c r="B89" s="335"/>
      <c r="C89" s="336" t="s">
        <v>379</v>
      </c>
      <c r="D89" s="337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>
        <v>1</v>
      </c>
      <c r="AD89" s="338">
        <v>1</v>
      </c>
      <c r="AE89" s="338">
        <v>1</v>
      </c>
      <c r="AF89" s="338"/>
      <c r="AG89" s="338"/>
      <c r="AH89" s="338"/>
      <c r="AI89" s="338"/>
      <c r="AJ89" s="338"/>
      <c r="AK89" s="339">
        <v>3</v>
      </c>
    </row>
    <row r="90" spans="1:37" s="21" customFormat="1" ht="27.75">
      <c r="A90" s="335"/>
      <c r="B90" s="335"/>
      <c r="C90" s="336" t="s">
        <v>149</v>
      </c>
      <c r="D90" s="337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>
        <v>2</v>
      </c>
      <c r="AC90" s="338"/>
      <c r="AD90" s="338"/>
      <c r="AE90" s="338"/>
      <c r="AF90" s="338"/>
      <c r="AG90" s="338"/>
      <c r="AH90" s="338"/>
      <c r="AI90" s="338"/>
      <c r="AJ90" s="338"/>
      <c r="AK90" s="339">
        <v>2</v>
      </c>
    </row>
    <row r="91" spans="1:37" s="21" customFormat="1" ht="27.75">
      <c r="A91" s="335"/>
      <c r="B91" s="335"/>
      <c r="C91" s="336" t="s">
        <v>700</v>
      </c>
      <c r="D91" s="337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>
        <v>1</v>
      </c>
      <c r="AH91" s="338"/>
      <c r="AI91" s="338"/>
      <c r="AJ91" s="338"/>
      <c r="AK91" s="339">
        <v>1</v>
      </c>
    </row>
    <row r="92" spans="1:37" s="21" customFormat="1" ht="27.75">
      <c r="A92" s="335"/>
      <c r="B92" s="342" t="s">
        <v>785</v>
      </c>
      <c r="C92" s="343"/>
      <c r="D92" s="344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>
        <v>2</v>
      </c>
      <c r="AC92" s="345">
        <v>2</v>
      </c>
      <c r="AD92" s="345">
        <v>1</v>
      </c>
      <c r="AE92" s="345">
        <v>1</v>
      </c>
      <c r="AF92" s="345"/>
      <c r="AG92" s="345">
        <v>2</v>
      </c>
      <c r="AH92" s="345"/>
      <c r="AI92" s="345"/>
      <c r="AJ92" s="345"/>
      <c r="AK92" s="346">
        <v>8</v>
      </c>
    </row>
    <row r="93" spans="1:37" s="21" customFormat="1" ht="27.75">
      <c r="A93" s="335"/>
      <c r="B93" s="331" t="s">
        <v>227</v>
      </c>
      <c r="C93" s="331" t="s">
        <v>187</v>
      </c>
      <c r="D93" s="332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>
        <v>2</v>
      </c>
      <c r="AE93" s="333">
        <v>2</v>
      </c>
      <c r="AF93" s="333"/>
      <c r="AG93" s="333">
        <v>2</v>
      </c>
      <c r="AH93" s="333"/>
      <c r="AI93" s="333"/>
      <c r="AJ93" s="333"/>
      <c r="AK93" s="334">
        <v>6</v>
      </c>
    </row>
    <row r="94" spans="1:37" s="21" customFormat="1" ht="27.75">
      <c r="A94" s="335"/>
      <c r="B94" s="335"/>
      <c r="C94" s="336" t="s">
        <v>227</v>
      </c>
      <c r="D94" s="337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>
        <v>1</v>
      </c>
      <c r="AJ94" s="338"/>
      <c r="AK94" s="339">
        <v>1</v>
      </c>
    </row>
    <row r="95" spans="1:37" s="21" customFormat="1" ht="27.75">
      <c r="A95" s="335"/>
      <c r="B95" s="342" t="s">
        <v>786</v>
      </c>
      <c r="C95" s="343"/>
      <c r="D95" s="344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>
        <v>2</v>
      </c>
      <c r="AE95" s="345">
        <v>2</v>
      </c>
      <c r="AF95" s="345"/>
      <c r="AG95" s="345">
        <v>2</v>
      </c>
      <c r="AH95" s="345"/>
      <c r="AI95" s="345">
        <v>1</v>
      </c>
      <c r="AJ95" s="345"/>
      <c r="AK95" s="346">
        <v>7</v>
      </c>
    </row>
    <row r="96" spans="1:37" s="21" customFormat="1" ht="27.75">
      <c r="A96" s="335"/>
      <c r="B96" s="331" t="s">
        <v>166</v>
      </c>
      <c r="C96" s="331" t="s">
        <v>166</v>
      </c>
      <c r="D96" s="332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>
        <v>1</v>
      </c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>
        <v>1</v>
      </c>
      <c r="AG96" s="333"/>
      <c r="AH96" s="333"/>
      <c r="AI96" s="333">
        <v>1</v>
      </c>
      <c r="AJ96" s="333"/>
      <c r="AK96" s="334">
        <v>3</v>
      </c>
    </row>
    <row r="97" spans="1:37" s="21" customFormat="1" ht="27.75">
      <c r="A97" s="335"/>
      <c r="B97" s="335"/>
      <c r="C97" s="336" t="s">
        <v>701</v>
      </c>
      <c r="D97" s="337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>
        <v>1</v>
      </c>
      <c r="AH97" s="338"/>
      <c r="AI97" s="338"/>
      <c r="AJ97" s="338"/>
      <c r="AK97" s="339">
        <v>1</v>
      </c>
    </row>
    <row r="98" spans="1:37" s="21" customFormat="1" ht="27.75">
      <c r="A98" s="335"/>
      <c r="B98" s="335"/>
      <c r="C98" s="336" t="s">
        <v>702</v>
      </c>
      <c r="D98" s="337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>
        <v>1</v>
      </c>
      <c r="AI98" s="338"/>
      <c r="AJ98" s="338"/>
      <c r="AK98" s="339">
        <v>1</v>
      </c>
    </row>
    <row r="99" spans="1:37" s="21" customFormat="1" ht="27.75">
      <c r="A99" s="335"/>
      <c r="B99" s="335"/>
      <c r="C99" s="336" t="s">
        <v>491</v>
      </c>
      <c r="D99" s="337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>
        <v>1</v>
      </c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9">
        <v>1</v>
      </c>
    </row>
    <row r="100" spans="1:37" s="21" customFormat="1" ht="27.75">
      <c r="A100" s="335"/>
      <c r="B100" s="342" t="s">
        <v>787</v>
      </c>
      <c r="C100" s="343"/>
      <c r="D100" s="344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>
        <v>1</v>
      </c>
      <c r="R100" s="345"/>
      <c r="S100" s="345"/>
      <c r="T100" s="345"/>
      <c r="U100" s="345"/>
      <c r="V100" s="345"/>
      <c r="W100" s="345"/>
      <c r="X100" s="345">
        <v>1</v>
      </c>
      <c r="Y100" s="345"/>
      <c r="Z100" s="345"/>
      <c r="AA100" s="345"/>
      <c r="AB100" s="345"/>
      <c r="AC100" s="345"/>
      <c r="AD100" s="345"/>
      <c r="AE100" s="345"/>
      <c r="AF100" s="345">
        <v>1</v>
      </c>
      <c r="AG100" s="345">
        <v>1</v>
      </c>
      <c r="AH100" s="345">
        <v>1</v>
      </c>
      <c r="AI100" s="345">
        <v>1</v>
      </c>
      <c r="AJ100" s="345"/>
      <c r="AK100" s="346">
        <v>6</v>
      </c>
    </row>
    <row r="101" spans="1:37" s="21" customFormat="1" ht="27.75">
      <c r="A101" s="335"/>
      <c r="B101" s="331" t="s">
        <v>228</v>
      </c>
      <c r="C101" s="331" t="s">
        <v>557</v>
      </c>
      <c r="D101" s="332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>
        <v>1</v>
      </c>
      <c r="AC101" s="333">
        <v>1</v>
      </c>
      <c r="AD101" s="333"/>
      <c r="AE101" s="333"/>
      <c r="AF101" s="333"/>
      <c r="AG101" s="333"/>
      <c r="AH101" s="333"/>
      <c r="AI101" s="333"/>
      <c r="AJ101" s="333"/>
      <c r="AK101" s="334">
        <v>2</v>
      </c>
    </row>
    <row r="102" spans="1:37" s="21" customFormat="1" ht="27.75">
      <c r="A102" s="335"/>
      <c r="B102" s="335"/>
      <c r="C102" s="336" t="s">
        <v>532</v>
      </c>
      <c r="D102" s="337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>
        <v>2</v>
      </c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9">
        <v>2</v>
      </c>
    </row>
    <row r="103" spans="1:37" s="21" customFormat="1" ht="27.75">
      <c r="A103" s="335"/>
      <c r="B103" s="335"/>
      <c r="C103" s="336" t="s">
        <v>394</v>
      </c>
      <c r="D103" s="337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>
        <v>1</v>
      </c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9">
        <v>1</v>
      </c>
    </row>
    <row r="104" spans="1:37" s="21" customFormat="1" ht="27.75">
      <c r="A104" s="335"/>
      <c r="B104" s="335"/>
      <c r="C104" s="336" t="s">
        <v>788</v>
      </c>
      <c r="D104" s="337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>
        <v>1</v>
      </c>
      <c r="AK104" s="339">
        <v>1</v>
      </c>
    </row>
    <row r="105" spans="1:37" s="21" customFormat="1" ht="27.75">
      <c r="A105" s="335"/>
      <c r="B105" s="342" t="s">
        <v>789</v>
      </c>
      <c r="C105" s="343"/>
      <c r="D105" s="344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>
        <v>1</v>
      </c>
      <c r="V105" s="345"/>
      <c r="W105" s="345"/>
      <c r="X105" s="345"/>
      <c r="Y105" s="345"/>
      <c r="Z105" s="345"/>
      <c r="AA105" s="345">
        <v>2</v>
      </c>
      <c r="AB105" s="345">
        <v>1</v>
      </c>
      <c r="AC105" s="345">
        <v>1</v>
      </c>
      <c r="AD105" s="345"/>
      <c r="AE105" s="345"/>
      <c r="AF105" s="345"/>
      <c r="AG105" s="345"/>
      <c r="AH105" s="345"/>
      <c r="AI105" s="345"/>
      <c r="AJ105" s="345">
        <v>1</v>
      </c>
      <c r="AK105" s="346">
        <v>6</v>
      </c>
    </row>
    <row r="106" spans="1:37" s="21" customFormat="1" ht="27.75">
      <c r="A106" s="335"/>
      <c r="B106" s="331" t="s">
        <v>159</v>
      </c>
      <c r="C106" s="331" t="s">
        <v>483</v>
      </c>
      <c r="D106" s="332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>
        <v>1</v>
      </c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4">
        <v>1</v>
      </c>
    </row>
    <row r="107" spans="1:37" s="21" customFormat="1" ht="27.75">
      <c r="A107" s="335"/>
      <c r="B107" s="335"/>
      <c r="C107" s="336" t="s">
        <v>159</v>
      </c>
      <c r="D107" s="337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>
        <v>1</v>
      </c>
      <c r="AE107" s="338">
        <v>1</v>
      </c>
      <c r="AF107" s="338"/>
      <c r="AG107" s="338"/>
      <c r="AH107" s="338"/>
      <c r="AI107" s="338"/>
      <c r="AJ107" s="338"/>
      <c r="AK107" s="339">
        <v>2</v>
      </c>
    </row>
    <row r="108" spans="1:37" s="21" customFormat="1" ht="27.75">
      <c r="A108" s="335"/>
      <c r="B108" s="335"/>
      <c r="C108" s="336" t="s">
        <v>654</v>
      </c>
      <c r="D108" s="337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>
        <v>1</v>
      </c>
      <c r="AG108" s="338"/>
      <c r="AH108" s="338"/>
      <c r="AI108" s="338">
        <v>1</v>
      </c>
      <c r="AJ108" s="338"/>
      <c r="AK108" s="339">
        <v>2</v>
      </c>
    </row>
    <row r="109" spans="1:37" s="21" customFormat="1" ht="27.75">
      <c r="A109" s="335"/>
      <c r="B109" s="342" t="s">
        <v>790</v>
      </c>
      <c r="C109" s="343"/>
      <c r="D109" s="344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>
        <v>1</v>
      </c>
      <c r="V109" s="345"/>
      <c r="W109" s="345"/>
      <c r="X109" s="345"/>
      <c r="Y109" s="345"/>
      <c r="Z109" s="345"/>
      <c r="AA109" s="345"/>
      <c r="AB109" s="345"/>
      <c r="AC109" s="345"/>
      <c r="AD109" s="345">
        <v>1</v>
      </c>
      <c r="AE109" s="345">
        <v>1</v>
      </c>
      <c r="AF109" s="345">
        <v>1</v>
      </c>
      <c r="AG109" s="345"/>
      <c r="AH109" s="345"/>
      <c r="AI109" s="345">
        <v>1</v>
      </c>
      <c r="AJ109" s="345"/>
      <c r="AK109" s="346">
        <v>5</v>
      </c>
    </row>
    <row r="110" spans="1:37" s="21" customFormat="1" ht="27.75">
      <c r="A110" s="335"/>
      <c r="B110" s="331" t="s">
        <v>165</v>
      </c>
      <c r="C110" s="331" t="s">
        <v>165</v>
      </c>
      <c r="D110" s="332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>
        <v>1</v>
      </c>
      <c r="X110" s="333"/>
      <c r="Y110" s="333"/>
      <c r="Z110" s="333"/>
      <c r="AA110" s="333"/>
      <c r="AB110" s="333"/>
      <c r="AC110" s="333"/>
      <c r="AD110" s="333"/>
      <c r="AE110" s="333"/>
      <c r="AF110" s="333">
        <v>1</v>
      </c>
      <c r="AG110" s="333"/>
      <c r="AH110" s="333"/>
      <c r="AI110" s="333"/>
      <c r="AJ110" s="333"/>
      <c r="AK110" s="334">
        <v>2</v>
      </c>
    </row>
    <row r="111" spans="1:37" s="21" customFormat="1" ht="27.75">
      <c r="A111" s="335"/>
      <c r="B111" s="335"/>
      <c r="C111" s="336" t="s">
        <v>482</v>
      </c>
      <c r="D111" s="337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>
        <v>1</v>
      </c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9">
        <v>1</v>
      </c>
    </row>
    <row r="112" spans="1:37" s="21" customFormat="1" ht="27.75">
      <c r="A112" s="335"/>
      <c r="B112" s="335"/>
      <c r="C112" s="336" t="s">
        <v>540</v>
      </c>
      <c r="D112" s="337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>
        <v>1</v>
      </c>
      <c r="AJ112" s="338"/>
      <c r="AK112" s="339">
        <v>1</v>
      </c>
    </row>
    <row r="113" spans="1:37" s="21" customFormat="1" ht="27.75">
      <c r="A113" s="335"/>
      <c r="B113" s="342" t="s">
        <v>791</v>
      </c>
      <c r="C113" s="343"/>
      <c r="D113" s="344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>
        <v>1</v>
      </c>
      <c r="W113" s="345">
        <v>1</v>
      </c>
      <c r="X113" s="345"/>
      <c r="Y113" s="345"/>
      <c r="Z113" s="345"/>
      <c r="AA113" s="345"/>
      <c r="AB113" s="345"/>
      <c r="AC113" s="345"/>
      <c r="AD113" s="345"/>
      <c r="AE113" s="345"/>
      <c r="AF113" s="345">
        <v>1</v>
      </c>
      <c r="AG113" s="345"/>
      <c r="AH113" s="345"/>
      <c r="AI113" s="345">
        <v>1</v>
      </c>
      <c r="AJ113" s="345"/>
      <c r="AK113" s="346">
        <v>4</v>
      </c>
    </row>
    <row r="114" spans="1:37" s="21" customFormat="1" ht="27.75">
      <c r="A114" s="335"/>
      <c r="B114" s="331" t="s">
        <v>148</v>
      </c>
      <c r="C114" s="331" t="s">
        <v>148</v>
      </c>
      <c r="D114" s="332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>
        <v>1</v>
      </c>
      <c r="AH114" s="333"/>
      <c r="AI114" s="333"/>
      <c r="AJ114" s="333"/>
      <c r="AK114" s="334">
        <v>1</v>
      </c>
    </row>
    <row r="115" spans="1:37" s="21" customFormat="1" ht="27.75">
      <c r="A115" s="335"/>
      <c r="B115" s="335"/>
      <c r="C115" s="336" t="s">
        <v>171</v>
      </c>
      <c r="D115" s="337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>
        <v>1</v>
      </c>
      <c r="AD115" s="338"/>
      <c r="AE115" s="338"/>
      <c r="AF115" s="338"/>
      <c r="AG115" s="338"/>
      <c r="AH115" s="338"/>
      <c r="AI115" s="338"/>
      <c r="AJ115" s="338"/>
      <c r="AK115" s="339">
        <v>1</v>
      </c>
    </row>
    <row r="116" spans="1:37" s="21" customFormat="1" ht="27.75">
      <c r="A116" s="335"/>
      <c r="B116" s="335"/>
      <c r="C116" s="336" t="s">
        <v>559</v>
      </c>
      <c r="D116" s="337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>
        <v>1</v>
      </c>
      <c r="AC116" s="338"/>
      <c r="AD116" s="338"/>
      <c r="AE116" s="338"/>
      <c r="AF116" s="338"/>
      <c r="AG116" s="338"/>
      <c r="AH116" s="338"/>
      <c r="AI116" s="338"/>
      <c r="AJ116" s="338"/>
      <c r="AK116" s="339">
        <v>1</v>
      </c>
    </row>
    <row r="117" spans="1:37" s="21" customFormat="1" ht="27.75">
      <c r="A117" s="335"/>
      <c r="B117" s="342" t="s">
        <v>792</v>
      </c>
      <c r="C117" s="343"/>
      <c r="D117" s="344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>
        <v>1</v>
      </c>
      <c r="AC117" s="345">
        <v>1</v>
      </c>
      <c r="AD117" s="345"/>
      <c r="AE117" s="345"/>
      <c r="AF117" s="345"/>
      <c r="AG117" s="345">
        <v>1</v>
      </c>
      <c r="AH117" s="345"/>
      <c r="AI117" s="345"/>
      <c r="AJ117" s="345"/>
      <c r="AK117" s="346">
        <v>3</v>
      </c>
    </row>
    <row r="118" spans="1:37" s="21" customFormat="1" ht="27.75">
      <c r="A118" s="335"/>
      <c r="B118" s="331" t="s">
        <v>230</v>
      </c>
      <c r="C118" s="331" t="s">
        <v>574</v>
      </c>
      <c r="D118" s="332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>
        <v>1</v>
      </c>
      <c r="AD118" s="333"/>
      <c r="AE118" s="333"/>
      <c r="AF118" s="333"/>
      <c r="AG118" s="333"/>
      <c r="AH118" s="333"/>
      <c r="AI118" s="333"/>
      <c r="AJ118" s="333"/>
      <c r="AK118" s="334">
        <v>1</v>
      </c>
    </row>
    <row r="119" spans="1:37" s="21" customFormat="1" ht="27.75">
      <c r="A119" s="335"/>
      <c r="B119" s="342" t="s">
        <v>793</v>
      </c>
      <c r="C119" s="343"/>
      <c r="D119" s="344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>
        <v>1</v>
      </c>
      <c r="AD119" s="345"/>
      <c r="AE119" s="345"/>
      <c r="AF119" s="345"/>
      <c r="AG119" s="345"/>
      <c r="AH119" s="345"/>
      <c r="AI119" s="345"/>
      <c r="AJ119" s="345"/>
      <c r="AK119" s="346">
        <v>1</v>
      </c>
    </row>
    <row r="120" spans="1:37" s="21" customFormat="1" ht="27.75">
      <c r="A120" s="321" t="s">
        <v>794</v>
      </c>
      <c r="B120" s="322"/>
      <c r="C120" s="322"/>
      <c r="D120" s="323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>
        <v>1</v>
      </c>
      <c r="R120" s="324"/>
      <c r="S120" s="324"/>
      <c r="T120" s="324">
        <v>1</v>
      </c>
      <c r="U120" s="324">
        <v>2</v>
      </c>
      <c r="V120" s="324">
        <v>1</v>
      </c>
      <c r="W120" s="324">
        <v>2</v>
      </c>
      <c r="X120" s="324">
        <v>3</v>
      </c>
      <c r="Y120" s="324">
        <v>2</v>
      </c>
      <c r="Z120" s="324"/>
      <c r="AA120" s="324">
        <v>2</v>
      </c>
      <c r="AB120" s="324">
        <v>13</v>
      </c>
      <c r="AC120" s="324">
        <v>11</v>
      </c>
      <c r="AD120" s="324">
        <v>9</v>
      </c>
      <c r="AE120" s="324">
        <v>8</v>
      </c>
      <c r="AF120" s="324">
        <v>7</v>
      </c>
      <c r="AG120" s="324">
        <v>8</v>
      </c>
      <c r="AH120" s="324">
        <v>4</v>
      </c>
      <c r="AI120" s="324">
        <v>5</v>
      </c>
      <c r="AJ120" s="324">
        <v>2</v>
      </c>
      <c r="AK120" s="325">
        <v>81</v>
      </c>
    </row>
    <row r="121" spans="1:37" s="21" customFormat="1" ht="27.75">
      <c r="A121" s="331" t="s">
        <v>60</v>
      </c>
      <c r="B121" s="331" t="s">
        <v>309</v>
      </c>
      <c r="C121" s="331" t="s">
        <v>309</v>
      </c>
      <c r="D121" s="332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>
        <v>1</v>
      </c>
      <c r="AF121" s="333"/>
      <c r="AG121" s="333"/>
      <c r="AH121" s="333"/>
      <c r="AI121" s="333"/>
      <c r="AJ121" s="333">
        <v>1</v>
      </c>
      <c r="AK121" s="334">
        <v>2</v>
      </c>
    </row>
    <row r="122" spans="1:37" s="21" customFormat="1" ht="27.75">
      <c r="A122" s="335"/>
      <c r="B122" s="342" t="s">
        <v>795</v>
      </c>
      <c r="C122" s="343"/>
      <c r="D122" s="344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  <c r="AB122" s="345"/>
      <c r="AC122" s="345"/>
      <c r="AD122" s="345"/>
      <c r="AE122" s="345">
        <v>1</v>
      </c>
      <c r="AF122" s="345"/>
      <c r="AG122" s="345"/>
      <c r="AH122" s="345"/>
      <c r="AI122" s="345"/>
      <c r="AJ122" s="345">
        <v>1</v>
      </c>
      <c r="AK122" s="346">
        <v>2</v>
      </c>
    </row>
    <row r="123" spans="1:37" s="21" customFormat="1" ht="27.75">
      <c r="A123" s="335"/>
      <c r="B123" s="331" t="s">
        <v>310</v>
      </c>
      <c r="C123" s="331" t="s">
        <v>796</v>
      </c>
      <c r="D123" s="332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>
        <v>1</v>
      </c>
      <c r="AK123" s="334">
        <v>1</v>
      </c>
    </row>
    <row r="124" spans="1:37" s="21" customFormat="1" ht="27.75">
      <c r="A124" s="335"/>
      <c r="B124" s="342" t="s">
        <v>797</v>
      </c>
      <c r="C124" s="343"/>
      <c r="D124" s="344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>
        <v>1</v>
      </c>
      <c r="AK124" s="346">
        <v>1</v>
      </c>
    </row>
    <row r="125" spans="1:37" s="21" customFormat="1" ht="27.75">
      <c r="A125" s="335"/>
      <c r="B125" s="331" t="s">
        <v>313</v>
      </c>
      <c r="C125" s="331" t="s">
        <v>313</v>
      </c>
      <c r="D125" s="332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>
        <v>1</v>
      </c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4">
        <v>1</v>
      </c>
    </row>
    <row r="126" spans="1:37" s="21" customFormat="1" ht="27.75">
      <c r="A126" s="335"/>
      <c r="B126" s="342" t="s">
        <v>798</v>
      </c>
      <c r="C126" s="343"/>
      <c r="D126" s="344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>
        <v>1</v>
      </c>
      <c r="S126" s="345"/>
      <c r="T126" s="345"/>
      <c r="U126" s="345"/>
      <c r="V126" s="345"/>
      <c r="W126" s="345"/>
      <c r="X126" s="345"/>
      <c r="Y126" s="345"/>
      <c r="Z126" s="345"/>
      <c r="AA126" s="345"/>
      <c r="AB126" s="345"/>
      <c r="AC126" s="345"/>
      <c r="AD126" s="345"/>
      <c r="AE126" s="345"/>
      <c r="AF126" s="345"/>
      <c r="AG126" s="345"/>
      <c r="AH126" s="345"/>
      <c r="AI126" s="345"/>
      <c r="AJ126" s="345"/>
      <c r="AK126" s="346">
        <v>1</v>
      </c>
    </row>
    <row r="127" spans="1:37" s="21" customFormat="1" ht="27.75">
      <c r="A127" s="335"/>
      <c r="B127" s="331" t="s">
        <v>60</v>
      </c>
      <c r="C127" s="331" t="s">
        <v>560</v>
      </c>
      <c r="D127" s="332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>
        <v>1</v>
      </c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4">
        <v>1</v>
      </c>
    </row>
    <row r="128" spans="1:37" s="21" customFormat="1" ht="27.75">
      <c r="A128" s="335"/>
      <c r="B128" s="342" t="s">
        <v>799</v>
      </c>
      <c r="C128" s="343"/>
      <c r="D128" s="344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>
        <v>1</v>
      </c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6">
        <v>1</v>
      </c>
    </row>
    <row r="129" spans="1:37" s="21" customFormat="1" ht="27.75">
      <c r="A129" s="321" t="s">
        <v>799</v>
      </c>
      <c r="B129" s="322"/>
      <c r="C129" s="322"/>
      <c r="D129" s="323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>
        <v>1</v>
      </c>
      <c r="S129" s="324"/>
      <c r="T129" s="324"/>
      <c r="U129" s="324"/>
      <c r="V129" s="324"/>
      <c r="W129" s="324"/>
      <c r="X129" s="324"/>
      <c r="Y129" s="324">
        <v>1</v>
      </c>
      <c r="Z129" s="324"/>
      <c r="AA129" s="324"/>
      <c r="AB129" s="324"/>
      <c r="AC129" s="324"/>
      <c r="AD129" s="324"/>
      <c r="AE129" s="324">
        <v>1</v>
      </c>
      <c r="AF129" s="324"/>
      <c r="AG129" s="324"/>
      <c r="AH129" s="324"/>
      <c r="AI129" s="324"/>
      <c r="AJ129" s="324">
        <v>2</v>
      </c>
      <c r="AK129" s="325">
        <v>5</v>
      </c>
    </row>
    <row r="130" spans="1:37" s="21" customFormat="1" ht="27.75">
      <c r="A130" s="331" t="s">
        <v>61</v>
      </c>
      <c r="B130" s="331" t="s">
        <v>318</v>
      </c>
      <c r="C130" s="331" t="s">
        <v>266</v>
      </c>
      <c r="D130" s="332"/>
      <c r="E130" s="333"/>
      <c r="F130" s="333"/>
      <c r="G130" s="333"/>
      <c r="H130" s="333"/>
      <c r="I130" s="333"/>
      <c r="J130" s="333"/>
      <c r="K130" s="333"/>
      <c r="L130" s="333"/>
      <c r="M130" s="333">
        <v>1</v>
      </c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4">
        <v>1</v>
      </c>
    </row>
    <row r="131" spans="1:37" s="21" customFormat="1" ht="27.75">
      <c r="A131" s="335"/>
      <c r="B131" s="335"/>
      <c r="C131" s="336" t="s">
        <v>358</v>
      </c>
      <c r="D131" s="337"/>
      <c r="E131" s="338"/>
      <c r="F131" s="338"/>
      <c r="G131" s="338"/>
      <c r="H131" s="338"/>
      <c r="I131" s="338"/>
      <c r="J131" s="338"/>
      <c r="K131" s="338">
        <v>1</v>
      </c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9">
        <v>1</v>
      </c>
    </row>
    <row r="132" spans="1:37" s="21" customFormat="1" ht="27.75">
      <c r="A132" s="335"/>
      <c r="B132" s="342" t="s">
        <v>800</v>
      </c>
      <c r="C132" s="343"/>
      <c r="D132" s="344"/>
      <c r="E132" s="345"/>
      <c r="F132" s="345"/>
      <c r="G132" s="345"/>
      <c r="H132" s="345"/>
      <c r="I132" s="345"/>
      <c r="J132" s="345"/>
      <c r="K132" s="345">
        <v>1</v>
      </c>
      <c r="L132" s="345"/>
      <c r="M132" s="345">
        <v>1</v>
      </c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6">
        <v>2</v>
      </c>
    </row>
    <row r="133" spans="1:37" s="21" customFormat="1" ht="27.75">
      <c r="A133" s="335"/>
      <c r="B133" s="331" t="s">
        <v>317</v>
      </c>
      <c r="C133" s="331" t="s">
        <v>317</v>
      </c>
      <c r="D133" s="332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>
        <v>1</v>
      </c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>
        <v>1</v>
      </c>
      <c r="AF133" s="333"/>
      <c r="AG133" s="333"/>
      <c r="AH133" s="333"/>
      <c r="AI133" s="333"/>
      <c r="AJ133" s="333"/>
      <c r="AK133" s="334">
        <v>2</v>
      </c>
    </row>
    <row r="134" spans="1:37" s="21" customFormat="1" ht="27.75">
      <c r="A134" s="335"/>
      <c r="B134" s="342" t="s">
        <v>801</v>
      </c>
      <c r="C134" s="343"/>
      <c r="D134" s="344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>
        <v>1</v>
      </c>
      <c r="U134" s="345"/>
      <c r="V134" s="345"/>
      <c r="W134" s="345"/>
      <c r="X134" s="345"/>
      <c r="Y134" s="345"/>
      <c r="Z134" s="345"/>
      <c r="AA134" s="345"/>
      <c r="AB134" s="345"/>
      <c r="AC134" s="345"/>
      <c r="AD134" s="345"/>
      <c r="AE134" s="345">
        <v>1</v>
      </c>
      <c r="AF134" s="345"/>
      <c r="AG134" s="345"/>
      <c r="AH134" s="345"/>
      <c r="AI134" s="345"/>
      <c r="AJ134" s="345"/>
      <c r="AK134" s="346">
        <v>2</v>
      </c>
    </row>
    <row r="135" spans="1:37" s="21" customFormat="1" ht="27.75">
      <c r="A135" s="335"/>
      <c r="B135" s="331" t="s">
        <v>316</v>
      </c>
      <c r="C135" s="331" t="s">
        <v>364</v>
      </c>
      <c r="D135" s="332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>
        <v>1</v>
      </c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4">
        <v>1</v>
      </c>
    </row>
    <row r="136" spans="1:37" s="21" customFormat="1" ht="27.75">
      <c r="A136" s="335"/>
      <c r="B136" s="335"/>
      <c r="C136" s="336" t="s">
        <v>802</v>
      </c>
      <c r="D136" s="337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>
        <v>1</v>
      </c>
      <c r="AH136" s="338"/>
      <c r="AI136" s="338"/>
      <c r="AJ136" s="338"/>
      <c r="AK136" s="339">
        <v>1</v>
      </c>
    </row>
    <row r="137" spans="1:37" s="21" customFormat="1" ht="27.75">
      <c r="A137" s="335"/>
      <c r="B137" s="342" t="s">
        <v>803</v>
      </c>
      <c r="C137" s="343"/>
      <c r="D137" s="344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>
        <v>1</v>
      </c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>
        <v>1</v>
      </c>
      <c r="AH137" s="345"/>
      <c r="AI137" s="345"/>
      <c r="AJ137" s="345"/>
      <c r="AK137" s="346">
        <v>2</v>
      </c>
    </row>
    <row r="138" spans="1:37" s="21" customFormat="1" ht="27.75">
      <c r="A138" s="335"/>
      <c r="B138" s="331" t="s">
        <v>177</v>
      </c>
      <c r="C138" s="331" t="s">
        <v>395</v>
      </c>
      <c r="D138" s="332"/>
      <c r="E138" s="333"/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>
        <v>1</v>
      </c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4">
        <v>1</v>
      </c>
    </row>
    <row r="139" spans="1:37" s="21" customFormat="1" ht="27.75">
      <c r="A139" s="335"/>
      <c r="B139" s="342" t="s">
        <v>804</v>
      </c>
      <c r="C139" s="343"/>
      <c r="D139" s="344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>
        <v>1</v>
      </c>
      <c r="V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6">
        <v>1</v>
      </c>
    </row>
    <row r="140" spans="1:37" s="21" customFormat="1" ht="27.75">
      <c r="A140" s="321" t="s">
        <v>805</v>
      </c>
      <c r="B140" s="322"/>
      <c r="C140" s="322"/>
      <c r="D140" s="323"/>
      <c r="E140" s="324"/>
      <c r="F140" s="324"/>
      <c r="G140" s="324"/>
      <c r="H140" s="324"/>
      <c r="I140" s="324"/>
      <c r="J140" s="324"/>
      <c r="K140" s="324">
        <v>1</v>
      </c>
      <c r="L140" s="324"/>
      <c r="M140" s="324">
        <v>1</v>
      </c>
      <c r="N140" s="324">
        <v>1</v>
      </c>
      <c r="O140" s="324"/>
      <c r="P140" s="324"/>
      <c r="Q140" s="324"/>
      <c r="R140" s="324"/>
      <c r="S140" s="324"/>
      <c r="T140" s="324">
        <v>1</v>
      </c>
      <c r="U140" s="324">
        <v>1</v>
      </c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>
        <v>1</v>
      </c>
      <c r="AF140" s="324"/>
      <c r="AG140" s="324">
        <v>1</v>
      </c>
      <c r="AH140" s="324"/>
      <c r="AI140" s="324"/>
      <c r="AJ140" s="324"/>
      <c r="AK140" s="325">
        <v>7</v>
      </c>
    </row>
    <row r="141" spans="1:37" s="21" customFormat="1" ht="27.75">
      <c r="A141" s="331" t="s">
        <v>63</v>
      </c>
      <c r="B141" s="331" t="s">
        <v>324</v>
      </c>
      <c r="C141" s="331" t="s">
        <v>575</v>
      </c>
      <c r="D141" s="332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>
        <v>1</v>
      </c>
      <c r="AE141" s="333">
        <v>1</v>
      </c>
      <c r="AF141" s="333"/>
      <c r="AG141" s="333"/>
      <c r="AH141" s="333"/>
      <c r="AI141" s="333"/>
      <c r="AJ141" s="333"/>
      <c r="AK141" s="334">
        <v>2</v>
      </c>
    </row>
    <row r="142" spans="1:37" s="21" customFormat="1" ht="27.75">
      <c r="A142" s="335"/>
      <c r="B142" s="335"/>
      <c r="C142" s="336" t="s">
        <v>492</v>
      </c>
      <c r="D142" s="337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>
        <v>1</v>
      </c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9">
        <v>1</v>
      </c>
    </row>
    <row r="143" spans="1:37" s="21" customFormat="1" ht="27.75">
      <c r="A143" s="335"/>
      <c r="B143" s="335"/>
      <c r="C143" s="336" t="s">
        <v>655</v>
      </c>
      <c r="D143" s="337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>
        <v>1</v>
      </c>
      <c r="AH143" s="338"/>
      <c r="AI143" s="338"/>
      <c r="AJ143" s="338"/>
      <c r="AK143" s="339">
        <v>1</v>
      </c>
    </row>
    <row r="144" spans="1:37" s="21" customFormat="1" ht="27.75">
      <c r="A144" s="335"/>
      <c r="B144" s="335"/>
      <c r="C144" s="336" t="s">
        <v>501</v>
      </c>
      <c r="D144" s="337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>
        <v>1</v>
      </c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>
        <v>1</v>
      </c>
      <c r="AK144" s="339">
        <v>2</v>
      </c>
    </row>
    <row r="145" spans="1:37" s="21" customFormat="1" ht="27.75">
      <c r="A145" s="335"/>
      <c r="B145" s="342" t="s">
        <v>806</v>
      </c>
      <c r="C145" s="343"/>
      <c r="D145" s="344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>
        <v>1</v>
      </c>
      <c r="W145" s="345"/>
      <c r="X145" s="345"/>
      <c r="Y145" s="345"/>
      <c r="Z145" s="345">
        <v>1</v>
      </c>
      <c r="AA145" s="345"/>
      <c r="AB145" s="345"/>
      <c r="AC145" s="345"/>
      <c r="AD145" s="345">
        <v>1</v>
      </c>
      <c r="AE145" s="345">
        <v>1</v>
      </c>
      <c r="AF145" s="345"/>
      <c r="AG145" s="345">
        <v>1</v>
      </c>
      <c r="AH145" s="345"/>
      <c r="AI145" s="345"/>
      <c r="AJ145" s="345">
        <v>1</v>
      </c>
      <c r="AK145" s="346">
        <v>6</v>
      </c>
    </row>
    <row r="146" spans="1:37" s="21" customFormat="1" ht="27.75">
      <c r="A146" s="335"/>
      <c r="B146" s="331" t="s">
        <v>323</v>
      </c>
      <c r="C146" s="331" t="s">
        <v>639</v>
      </c>
      <c r="D146" s="332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>
        <v>1</v>
      </c>
      <c r="AK146" s="334">
        <v>1</v>
      </c>
    </row>
    <row r="147" spans="1:37" s="21" customFormat="1" ht="27.75">
      <c r="A147" s="335"/>
      <c r="B147" s="335"/>
      <c r="C147" s="336" t="s">
        <v>656</v>
      </c>
      <c r="D147" s="337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>
        <v>1</v>
      </c>
      <c r="AG147" s="338"/>
      <c r="AH147" s="338"/>
      <c r="AI147" s="338"/>
      <c r="AJ147" s="338"/>
      <c r="AK147" s="339">
        <v>1</v>
      </c>
    </row>
    <row r="148" spans="1:37" s="21" customFormat="1" ht="27.75">
      <c r="A148" s="335"/>
      <c r="B148" s="335"/>
      <c r="C148" s="336" t="s">
        <v>370</v>
      </c>
      <c r="D148" s="337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>
        <v>1</v>
      </c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9">
        <v>1</v>
      </c>
    </row>
    <row r="149" spans="1:37" s="21" customFormat="1" ht="27.75">
      <c r="A149" s="335"/>
      <c r="B149" s="342" t="s">
        <v>807</v>
      </c>
      <c r="C149" s="343"/>
      <c r="D149" s="344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>
        <v>1</v>
      </c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>
        <v>1</v>
      </c>
      <c r="AG149" s="345"/>
      <c r="AH149" s="345"/>
      <c r="AI149" s="345"/>
      <c r="AJ149" s="345">
        <v>1</v>
      </c>
      <c r="AK149" s="346">
        <v>3</v>
      </c>
    </row>
    <row r="150" spans="1:37" s="21" customFormat="1" ht="27.75">
      <c r="A150" s="335"/>
      <c r="B150" s="331" t="s">
        <v>63</v>
      </c>
      <c r="C150" s="331" t="s">
        <v>603</v>
      </c>
      <c r="D150" s="332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>
        <v>1</v>
      </c>
      <c r="AF150" s="333"/>
      <c r="AG150" s="333"/>
      <c r="AH150" s="333"/>
      <c r="AI150" s="333"/>
      <c r="AJ150" s="333"/>
      <c r="AK150" s="334">
        <v>1</v>
      </c>
    </row>
    <row r="151" spans="1:37" s="21" customFormat="1" ht="27.75">
      <c r="A151" s="335"/>
      <c r="B151" s="335"/>
      <c r="C151" s="336" t="s">
        <v>502</v>
      </c>
      <c r="D151" s="337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>
        <v>1</v>
      </c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9">
        <v>1</v>
      </c>
    </row>
    <row r="152" spans="1:37" s="21" customFormat="1" ht="27.75">
      <c r="A152" s="335"/>
      <c r="B152" s="342" t="s">
        <v>808</v>
      </c>
      <c r="C152" s="343"/>
      <c r="D152" s="344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>
        <v>1</v>
      </c>
      <c r="AA152" s="345"/>
      <c r="AB152" s="345"/>
      <c r="AC152" s="345"/>
      <c r="AD152" s="345"/>
      <c r="AE152" s="345">
        <v>1</v>
      </c>
      <c r="AF152" s="345"/>
      <c r="AG152" s="345"/>
      <c r="AH152" s="345"/>
      <c r="AI152" s="345"/>
      <c r="AJ152" s="345"/>
      <c r="AK152" s="346">
        <v>2</v>
      </c>
    </row>
    <row r="153" spans="1:37" s="21" customFormat="1" ht="27.75">
      <c r="A153" s="335"/>
      <c r="B153" s="331" t="s">
        <v>322</v>
      </c>
      <c r="C153" s="331" t="s">
        <v>576</v>
      </c>
      <c r="D153" s="332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>
        <v>1</v>
      </c>
      <c r="AE153" s="333"/>
      <c r="AF153" s="333"/>
      <c r="AG153" s="333"/>
      <c r="AH153" s="333"/>
      <c r="AI153" s="333"/>
      <c r="AJ153" s="333"/>
      <c r="AK153" s="334">
        <v>1</v>
      </c>
    </row>
    <row r="154" spans="1:37" s="21" customFormat="1" ht="27.75">
      <c r="A154" s="335"/>
      <c r="B154" s="335"/>
      <c r="C154" s="336" t="s">
        <v>703</v>
      </c>
      <c r="D154" s="337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>
        <v>1</v>
      </c>
      <c r="AH154" s="338"/>
      <c r="AI154" s="338"/>
      <c r="AJ154" s="338"/>
      <c r="AK154" s="339">
        <v>1</v>
      </c>
    </row>
    <row r="155" spans="1:37" s="21" customFormat="1" ht="27.75">
      <c r="A155" s="335"/>
      <c r="B155" s="342" t="s">
        <v>809</v>
      </c>
      <c r="C155" s="343"/>
      <c r="D155" s="344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>
        <v>1</v>
      </c>
      <c r="AE155" s="345"/>
      <c r="AF155" s="345"/>
      <c r="AG155" s="345">
        <v>1</v>
      </c>
      <c r="AH155" s="345"/>
      <c r="AI155" s="345"/>
      <c r="AJ155" s="345"/>
      <c r="AK155" s="346">
        <v>2</v>
      </c>
    </row>
    <row r="156" spans="1:37" s="21" customFormat="1" ht="27.75">
      <c r="A156" s="335"/>
      <c r="B156" s="331" t="s">
        <v>267</v>
      </c>
      <c r="C156" s="331" t="s">
        <v>274</v>
      </c>
      <c r="D156" s="332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>
        <v>1</v>
      </c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4">
        <v>1</v>
      </c>
    </row>
    <row r="157" spans="1:37" s="21" customFormat="1" ht="27.75">
      <c r="A157" s="335"/>
      <c r="B157" s="335"/>
      <c r="C157" s="336" t="s">
        <v>354</v>
      </c>
      <c r="D157" s="337"/>
      <c r="E157" s="338"/>
      <c r="F157" s="338"/>
      <c r="G157" s="338"/>
      <c r="H157" s="338"/>
      <c r="I157" s="338"/>
      <c r="J157" s="338">
        <v>1</v>
      </c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9">
        <v>1</v>
      </c>
    </row>
    <row r="158" spans="1:37" s="21" customFormat="1" ht="27.75">
      <c r="A158" s="335"/>
      <c r="B158" s="342" t="s">
        <v>810</v>
      </c>
      <c r="C158" s="343"/>
      <c r="D158" s="344"/>
      <c r="E158" s="345"/>
      <c r="F158" s="345"/>
      <c r="G158" s="345"/>
      <c r="H158" s="345"/>
      <c r="I158" s="345"/>
      <c r="J158" s="345">
        <v>1</v>
      </c>
      <c r="K158" s="345"/>
      <c r="L158" s="345"/>
      <c r="M158" s="345"/>
      <c r="N158" s="345"/>
      <c r="O158" s="345">
        <v>1</v>
      </c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6">
        <v>2</v>
      </c>
    </row>
    <row r="159" spans="1:37" s="21" customFormat="1" ht="27.75">
      <c r="A159" s="321" t="s">
        <v>808</v>
      </c>
      <c r="B159" s="322"/>
      <c r="C159" s="322"/>
      <c r="D159" s="323"/>
      <c r="E159" s="324"/>
      <c r="F159" s="324"/>
      <c r="G159" s="324"/>
      <c r="H159" s="324"/>
      <c r="I159" s="324"/>
      <c r="J159" s="324">
        <v>1</v>
      </c>
      <c r="K159" s="324"/>
      <c r="L159" s="324"/>
      <c r="M159" s="324"/>
      <c r="N159" s="324"/>
      <c r="O159" s="324">
        <v>2</v>
      </c>
      <c r="P159" s="324"/>
      <c r="Q159" s="324"/>
      <c r="R159" s="324"/>
      <c r="S159" s="324"/>
      <c r="T159" s="324"/>
      <c r="U159" s="324"/>
      <c r="V159" s="324">
        <v>1</v>
      </c>
      <c r="W159" s="324"/>
      <c r="X159" s="324"/>
      <c r="Y159" s="324"/>
      <c r="Z159" s="324">
        <v>2</v>
      </c>
      <c r="AA159" s="324"/>
      <c r="AB159" s="324"/>
      <c r="AC159" s="324"/>
      <c r="AD159" s="324">
        <v>2</v>
      </c>
      <c r="AE159" s="324">
        <v>2</v>
      </c>
      <c r="AF159" s="324">
        <v>1</v>
      </c>
      <c r="AG159" s="324">
        <v>2</v>
      </c>
      <c r="AH159" s="324"/>
      <c r="AI159" s="324"/>
      <c r="AJ159" s="324">
        <v>2</v>
      </c>
      <c r="AK159" s="325">
        <v>15</v>
      </c>
    </row>
    <row r="160" spans="1:37" s="21" customFormat="1" ht="27.75">
      <c r="A160" s="331" t="s">
        <v>25</v>
      </c>
      <c r="B160" s="331" t="s">
        <v>32</v>
      </c>
      <c r="C160" s="331" t="s">
        <v>660</v>
      </c>
      <c r="D160" s="332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>
        <v>3</v>
      </c>
      <c r="AF160" s="333">
        <v>1</v>
      </c>
      <c r="AG160" s="333"/>
      <c r="AH160" s="333"/>
      <c r="AI160" s="333">
        <v>1</v>
      </c>
      <c r="AJ160" s="333"/>
      <c r="AK160" s="334">
        <v>5</v>
      </c>
    </row>
    <row r="161" spans="1:37" s="21" customFormat="1" ht="27.75">
      <c r="A161" s="335"/>
      <c r="B161" s="335"/>
      <c r="C161" s="336" t="s">
        <v>705</v>
      </c>
      <c r="D161" s="337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>
        <v>1</v>
      </c>
      <c r="AI161" s="338"/>
      <c r="AJ161" s="338">
        <v>1</v>
      </c>
      <c r="AK161" s="339">
        <v>2</v>
      </c>
    </row>
    <row r="162" spans="1:37" s="21" customFormat="1" ht="27.75">
      <c r="A162" s="335"/>
      <c r="B162" s="342" t="s">
        <v>811</v>
      </c>
      <c r="C162" s="343"/>
      <c r="D162" s="344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>
        <v>3</v>
      </c>
      <c r="AF162" s="345">
        <v>1</v>
      </c>
      <c r="AG162" s="345"/>
      <c r="AH162" s="345">
        <v>1</v>
      </c>
      <c r="AI162" s="345">
        <v>1</v>
      </c>
      <c r="AJ162" s="345">
        <v>1</v>
      </c>
      <c r="AK162" s="346">
        <v>7</v>
      </c>
    </row>
    <row r="163" spans="1:37" s="21" customFormat="1" ht="27.75">
      <c r="A163" s="335"/>
      <c r="B163" s="331" t="s">
        <v>232</v>
      </c>
      <c r="C163" s="331" t="s">
        <v>812</v>
      </c>
      <c r="D163" s="332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>
        <v>1</v>
      </c>
      <c r="AK163" s="334">
        <v>1</v>
      </c>
    </row>
    <row r="164" spans="1:37" s="21" customFormat="1" ht="27.75">
      <c r="A164" s="335"/>
      <c r="B164" s="335"/>
      <c r="C164" s="336" t="s">
        <v>25</v>
      </c>
      <c r="D164" s="337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>
        <v>2</v>
      </c>
      <c r="AF164" s="338"/>
      <c r="AG164" s="338">
        <v>2</v>
      </c>
      <c r="AH164" s="338"/>
      <c r="AI164" s="338"/>
      <c r="AJ164" s="338"/>
      <c r="AK164" s="339">
        <v>4</v>
      </c>
    </row>
    <row r="165" spans="1:37" s="21" customFormat="1" ht="27.75">
      <c r="A165" s="335"/>
      <c r="B165" s="335"/>
      <c r="C165" s="336" t="s">
        <v>704</v>
      </c>
      <c r="D165" s="337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>
        <v>1</v>
      </c>
      <c r="AI165" s="338"/>
      <c r="AJ165" s="338"/>
      <c r="AK165" s="339">
        <v>1</v>
      </c>
    </row>
    <row r="166" spans="1:37" s="21" customFormat="1" ht="27.75">
      <c r="A166" s="335"/>
      <c r="B166" s="342" t="s">
        <v>813</v>
      </c>
      <c r="C166" s="343"/>
      <c r="D166" s="344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>
        <v>2</v>
      </c>
      <c r="AF166" s="345"/>
      <c r="AG166" s="345">
        <v>2</v>
      </c>
      <c r="AH166" s="345">
        <v>1</v>
      </c>
      <c r="AI166" s="345"/>
      <c r="AJ166" s="345">
        <v>1</v>
      </c>
      <c r="AK166" s="346">
        <v>6</v>
      </c>
    </row>
    <row r="167" spans="1:37" s="21" customFormat="1" ht="27.75">
      <c r="A167" s="335"/>
      <c r="B167" s="331" t="s">
        <v>231</v>
      </c>
      <c r="C167" s="331" t="s">
        <v>533</v>
      </c>
      <c r="D167" s="332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>
        <v>1</v>
      </c>
      <c r="AB167" s="333"/>
      <c r="AC167" s="333"/>
      <c r="AD167" s="333"/>
      <c r="AE167" s="333"/>
      <c r="AF167" s="333"/>
      <c r="AG167" s="333"/>
      <c r="AH167" s="333"/>
      <c r="AI167" s="333"/>
      <c r="AJ167" s="333">
        <v>1</v>
      </c>
      <c r="AK167" s="334">
        <v>2</v>
      </c>
    </row>
    <row r="168" spans="1:37" s="21" customFormat="1" ht="27.75">
      <c r="A168" s="335"/>
      <c r="B168" s="335"/>
      <c r="C168" s="336" t="s">
        <v>231</v>
      </c>
      <c r="D168" s="337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>
        <v>1</v>
      </c>
      <c r="AG168" s="338"/>
      <c r="AH168" s="338"/>
      <c r="AI168" s="338"/>
      <c r="AJ168" s="338"/>
      <c r="AK168" s="339">
        <v>1</v>
      </c>
    </row>
    <row r="169" spans="1:37" s="21" customFormat="1" ht="27.75">
      <c r="A169" s="335"/>
      <c r="B169" s="335"/>
      <c r="C169" s="336" t="s">
        <v>706</v>
      </c>
      <c r="D169" s="337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>
        <v>1</v>
      </c>
      <c r="AH169" s="338">
        <v>1</v>
      </c>
      <c r="AI169" s="338"/>
      <c r="AJ169" s="338"/>
      <c r="AK169" s="339">
        <v>2</v>
      </c>
    </row>
    <row r="170" spans="1:37" s="21" customFormat="1" ht="27.75">
      <c r="A170" s="335"/>
      <c r="B170" s="335"/>
      <c r="C170" s="336" t="s">
        <v>187</v>
      </c>
      <c r="D170" s="337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>
        <v>1</v>
      </c>
      <c r="AJ170" s="338"/>
      <c r="AK170" s="339">
        <v>1</v>
      </c>
    </row>
    <row r="171" spans="1:37" s="21" customFormat="1" ht="27.75">
      <c r="A171" s="335"/>
      <c r="B171" s="342" t="s">
        <v>814</v>
      </c>
      <c r="C171" s="343"/>
      <c r="D171" s="344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>
        <v>1</v>
      </c>
      <c r="AB171" s="345"/>
      <c r="AC171" s="345"/>
      <c r="AD171" s="345"/>
      <c r="AE171" s="345"/>
      <c r="AF171" s="345">
        <v>1</v>
      </c>
      <c r="AG171" s="345">
        <v>1</v>
      </c>
      <c r="AH171" s="345">
        <v>1</v>
      </c>
      <c r="AI171" s="345">
        <v>1</v>
      </c>
      <c r="AJ171" s="345">
        <v>1</v>
      </c>
      <c r="AK171" s="346">
        <v>6</v>
      </c>
    </row>
    <row r="172" spans="1:37" s="21" customFormat="1" ht="27.75">
      <c r="A172" s="335"/>
      <c r="B172" s="331" t="s">
        <v>233</v>
      </c>
      <c r="C172" s="331" t="s">
        <v>658</v>
      </c>
      <c r="D172" s="332"/>
      <c r="E172" s="333"/>
      <c r="F172" s="333"/>
      <c r="G172" s="333"/>
      <c r="H172" s="333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>
        <v>1</v>
      </c>
      <c r="AH172" s="333"/>
      <c r="AI172" s="333"/>
      <c r="AJ172" s="333"/>
      <c r="AK172" s="334">
        <v>1</v>
      </c>
    </row>
    <row r="173" spans="1:37" s="21" customFormat="1" ht="27.75">
      <c r="A173" s="335"/>
      <c r="B173" s="335"/>
      <c r="C173" s="336" t="s">
        <v>383</v>
      </c>
      <c r="D173" s="337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>
        <v>1</v>
      </c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9">
        <v>1</v>
      </c>
    </row>
    <row r="174" spans="1:37" s="21" customFormat="1" ht="27.75">
      <c r="A174" s="335"/>
      <c r="B174" s="335"/>
      <c r="C174" s="336" t="s">
        <v>659</v>
      </c>
      <c r="D174" s="337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>
        <v>1</v>
      </c>
      <c r="AH174" s="338"/>
      <c r="AI174" s="338"/>
      <c r="AJ174" s="338"/>
      <c r="AK174" s="339">
        <v>1</v>
      </c>
    </row>
    <row r="175" spans="1:37" s="21" customFormat="1" ht="27.75">
      <c r="A175" s="335"/>
      <c r="B175" s="335"/>
      <c r="C175" s="336" t="s">
        <v>233</v>
      </c>
      <c r="D175" s="337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>
        <v>1</v>
      </c>
      <c r="AF175" s="338"/>
      <c r="AG175" s="338"/>
      <c r="AH175" s="338"/>
      <c r="AI175" s="338"/>
      <c r="AJ175" s="338"/>
      <c r="AK175" s="339">
        <v>1</v>
      </c>
    </row>
    <row r="176" spans="1:37" s="21" customFormat="1" ht="27.75">
      <c r="A176" s="335"/>
      <c r="B176" s="342" t="s">
        <v>815</v>
      </c>
      <c r="C176" s="343"/>
      <c r="D176" s="344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>
        <v>1</v>
      </c>
      <c r="S176" s="345"/>
      <c r="T176" s="345"/>
      <c r="U176" s="345"/>
      <c r="V176" s="345"/>
      <c r="W176" s="345"/>
      <c r="X176" s="345"/>
      <c r="Y176" s="345"/>
      <c r="Z176" s="345"/>
      <c r="AA176" s="345"/>
      <c r="AB176" s="345"/>
      <c r="AC176" s="345"/>
      <c r="AD176" s="345"/>
      <c r="AE176" s="345">
        <v>1</v>
      </c>
      <c r="AF176" s="345"/>
      <c r="AG176" s="345">
        <v>2</v>
      </c>
      <c r="AH176" s="345"/>
      <c r="AI176" s="345"/>
      <c r="AJ176" s="345"/>
      <c r="AK176" s="346">
        <v>4</v>
      </c>
    </row>
    <row r="177" spans="1:37" s="21" customFormat="1" ht="27.75">
      <c r="A177" s="335"/>
      <c r="B177" s="331" t="s">
        <v>158</v>
      </c>
      <c r="C177" s="331" t="s">
        <v>332</v>
      </c>
      <c r="D177" s="332"/>
      <c r="E177" s="333"/>
      <c r="F177" s="333">
        <v>1</v>
      </c>
      <c r="G177" s="333"/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4">
        <v>1</v>
      </c>
    </row>
    <row r="178" spans="1:37" s="21" customFormat="1" ht="27.75">
      <c r="A178" s="335"/>
      <c r="B178" s="335"/>
      <c r="C178" s="336" t="s">
        <v>577</v>
      </c>
      <c r="D178" s="337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>
        <v>1</v>
      </c>
      <c r="AD178" s="338"/>
      <c r="AE178" s="338"/>
      <c r="AF178" s="338">
        <v>1</v>
      </c>
      <c r="AG178" s="338"/>
      <c r="AH178" s="338"/>
      <c r="AI178" s="338"/>
      <c r="AJ178" s="338"/>
      <c r="AK178" s="339">
        <v>2</v>
      </c>
    </row>
    <row r="179" spans="1:37" s="21" customFormat="1" ht="27.75">
      <c r="A179" s="335"/>
      <c r="B179" s="335"/>
      <c r="C179" s="336" t="s">
        <v>657</v>
      </c>
      <c r="D179" s="337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>
        <v>1</v>
      </c>
      <c r="AG179" s="338"/>
      <c r="AH179" s="338"/>
      <c r="AI179" s="338"/>
      <c r="AJ179" s="338"/>
      <c r="AK179" s="339">
        <v>1</v>
      </c>
    </row>
    <row r="180" spans="1:37" s="21" customFormat="1" ht="27.75">
      <c r="A180" s="335"/>
      <c r="B180" s="342" t="s">
        <v>816</v>
      </c>
      <c r="C180" s="343"/>
      <c r="D180" s="344"/>
      <c r="E180" s="345"/>
      <c r="F180" s="345">
        <v>1</v>
      </c>
      <c r="G180" s="345"/>
      <c r="H180" s="345"/>
      <c r="I180" s="345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  <c r="AB180" s="345"/>
      <c r="AC180" s="345">
        <v>1</v>
      </c>
      <c r="AD180" s="345"/>
      <c r="AE180" s="345"/>
      <c r="AF180" s="345">
        <v>2</v>
      </c>
      <c r="AG180" s="345"/>
      <c r="AH180" s="345"/>
      <c r="AI180" s="345"/>
      <c r="AJ180" s="345"/>
      <c r="AK180" s="346">
        <v>4</v>
      </c>
    </row>
    <row r="181" spans="1:37" s="21" customFormat="1" ht="27.75">
      <c r="A181" s="335"/>
      <c r="B181" s="331" t="s">
        <v>184</v>
      </c>
      <c r="C181" s="331" t="s">
        <v>661</v>
      </c>
      <c r="D181" s="332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>
        <v>1</v>
      </c>
      <c r="AH181" s="333"/>
      <c r="AI181" s="333"/>
      <c r="AJ181" s="333"/>
      <c r="AK181" s="334">
        <v>1</v>
      </c>
    </row>
    <row r="182" spans="1:37" s="21" customFormat="1" ht="27.75">
      <c r="A182" s="335"/>
      <c r="B182" s="335"/>
      <c r="C182" s="336" t="s">
        <v>710</v>
      </c>
      <c r="D182" s="337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>
        <v>1</v>
      </c>
      <c r="AG182" s="338"/>
      <c r="AH182" s="338"/>
      <c r="AI182" s="338">
        <v>2</v>
      </c>
      <c r="AJ182" s="338"/>
      <c r="AK182" s="339">
        <v>3</v>
      </c>
    </row>
    <row r="183" spans="1:37" s="21" customFormat="1" ht="27.75">
      <c r="A183" s="335"/>
      <c r="B183" s="342" t="s">
        <v>817</v>
      </c>
      <c r="C183" s="343"/>
      <c r="D183" s="344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>
        <v>1</v>
      </c>
      <c r="AG183" s="345">
        <v>1</v>
      </c>
      <c r="AH183" s="345"/>
      <c r="AI183" s="345">
        <v>2</v>
      </c>
      <c r="AJ183" s="345"/>
      <c r="AK183" s="346">
        <v>4</v>
      </c>
    </row>
    <row r="184" spans="1:37" s="21" customFormat="1" ht="27.75">
      <c r="A184" s="335"/>
      <c r="B184" s="331" t="s">
        <v>25</v>
      </c>
      <c r="C184" s="331" t="s">
        <v>756</v>
      </c>
      <c r="D184" s="332"/>
      <c r="E184" s="333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>
        <v>1</v>
      </c>
      <c r="AJ184" s="333"/>
      <c r="AK184" s="334">
        <v>1</v>
      </c>
    </row>
    <row r="185" spans="1:37" s="21" customFormat="1" ht="27.75">
      <c r="A185" s="335"/>
      <c r="B185" s="335"/>
      <c r="C185" s="336" t="s">
        <v>604</v>
      </c>
      <c r="D185" s="337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>
        <v>1</v>
      </c>
      <c r="AF185" s="338"/>
      <c r="AG185" s="338"/>
      <c r="AH185" s="338"/>
      <c r="AI185" s="338"/>
      <c r="AJ185" s="338"/>
      <c r="AK185" s="339">
        <v>1</v>
      </c>
    </row>
    <row r="186" spans="1:37" s="21" customFormat="1" ht="27.75">
      <c r="A186" s="335"/>
      <c r="B186" s="335"/>
      <c r="C186" s="336" t="s">
        <v>709</v>
      </c>
      <c r="D186" s="337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>
        <v>1</v>
      </c>
      <c r="AH186" s="338"/>
      <c r="AI186" s="338"/>
      <c r="AJ186" s="338"/>
      <c r="AK186" s="339">
        <v>1</v>
      </c>
    </row>
    <row r="187" spans="1:37" s="21" customFormat="1" ht="27.75">
      <c r="A187" s="335"/>
      <c r="B187" s="342" t="s">
        <v>818</v>
      </c>
      <c r="C187" s="343"/>
      <c r="D187" s="344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  <c r="AB187" s="345"/>
      <c r="AC187" s="345"/>
      <c r="AD187" s="345"/>
      <c r="AE187" s="345">
        <v>1</v>
      </c>
      <c r="AF187" s="345"/>
      <c r="AG187" s="345">
        <v>1</v>
      </c>
      <c r="AH187" s="345"/>
      <c r="AI187" s="345">
        <v>1</v>
      </c>
      <c r="AJ187" s="345"/>
      <c r="AK187" s="346">
        <v>3</v>
      </c>
    </row>
    <row r="188" spans="1:37" s="21" customFormat="1" ht="27.75">
      <c r="A188" s="335"/>
      <c r="B188" s="331" t="s">
        <v>150</v>
      </c>
      <c r="C188" s="331" t="s">
        <v>707</v>
      </c>
      <c r="D188" s="332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>
        <v>1</v>
      </c>
      <c r="AI188" s="333"/>
      <c r="AJ188" s="333"/>
      <c r="AK188" s="334">
        <v>1</v>
      </c>
    </row>
    <row r="189" spans="1:37" s="21" customFormat="1" ht="27.75">
      <c r="A189" s="335"/>
      <c r="B189" s="335"/>
      <c r="C189" s="336" t="s">
        <v>708</v>
      </c>
      <c r="D189" s="337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>
        <v>1</v>
      </c>
      <c r="AH189" s="338"/>
      <c r="AI189" s="338"/>
      <c r="AJ189" s="338"/>
      <c r="AK189" s="339">
        <v>1</v>
      </c>
    </row>
    <row r="190" spans="1:37" s="21" customFormat="1" ht="27.75">
      <c r="A190" s="335"/>
      <c r="B190" s="342" t="s">
        <v>819</v>
      </c>
      <c r="C190" s="343"/>
      <c r="D190" s="344"/>
      <c r="E190" s="345"/>
      <c r="F190" s="345"/>
      <c r="G190" s="345"/>
      <c r="H190" s="345"/>
      <c r="I190" s="345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>
        <v>1</v>
      </c>
      <c r="AH190" s="345">
        <v>1</v>
      </c>
      <c r="AI190" s="345"/>
      <c r="AJ190" s="345"/>
      <c r="AK190" s="346">
        <v>2</v>
      </c>
    </row>
    <row r="191" spans="1:37" s="21" customFormat="1" ht="27.75">
      <c r="A191" s="335"/>
      <c r="B191" s="331" t="s">
        <v>234</v>
      </c>
      <c r="C191" s="331" t="s">
        <v>712</v>
      </c>
      <c r="D191" s="332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>
        <v>2</v>
      </c>
      <c r="AI191" s="333"/>
      <c r="AJ191" s="333"/>
      <c r="AK191" s="334">
        <v>2</v>
      </c>
    </row>
    <row r="192" spans="1:37" s="21" customFormat="1" ht="27.75">
      <c r="A192" s="335"/>
      <c r="B192" s="342" t="s">
        <v>820</v>
      </c>
      <c r="C192" s="343"/>
      <c r="D192" s="344"/>
      <c r="E192" s="345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  <c r="AB192" s="345"/>
      <c r="AC192" s="345"/>
      <c r="AD192" s="345"/>
      <c r="AE192" s="345"/>
      <c r="AF192" s="345"/>
      <c r="AG192" s="345"/>
      <c r="AH192" s="345">
        <v>2</v>
      </c>
      <c r="AI192" s="345"/>
      <c r="AJ192" s="345"/>
      <c r="AK192" s="346">
        <v>2</v>
      </c>
    </row>
    <row r="193" spans="1:37" s="21" customFormat="1" ht="27.75">
      <c r="A193" s="335"/>
      <c r="B193" s="331" t="s">
        <v>235</v>
      </c>
      <c r="C193" s="331" t="s">
        <v>711</v>
      </c>
      <c r="D193" s="332"/>
      <c r="E193" s="333"/>
      <c r="F193" s="333"/>
      <c r="G193" s="333"/>
      <c r="H193" s="333"/>
      <c r="I193" s="333"/>
      <c r="J193" s="333"/>
      <c r="K193" s="333"/>
      <c r="L193" s="333"/>
      <c r="M193" s="333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/>
      <c r="Y193" s="333"/>
      <c r="Z193" s="333"/>
      <c r="AA193" s="333"/>
      <c r="AB193" s="333"/>
      <c r="AC193" s="333"/>
      <c r="AD193" s="333">
        <v>1</v>
      </c>
      <c r="AE193" s="333"/>
      <c r="AF193" s="333"/>
      <c r="AG193" s="333"/>
      <c r="AH193" s="333"/>
      <c r="AI193" s="333"/>
      <c r="AJ193" s="333"/>
      <c r="AK193" s="334">
        <v>1</v>
      </c>
    </row>
    <row r="194" spans="1:37" s="21" customFormat="1" ht="27.75">
      <c r="A194" s="335"/>
      <c r="B194" s="342" t="s">
        <v>821</v>
      </c>
      <c r="C194" s="343"/>
      <c r="D194" s="344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  <c r="AB194" s="345"/>
      <c r="AC194" s="345"/>
      <c r="AD194" s="345">
        <v>1</v>
      </c>
      <c r="AE194" s="345"/>
      <c r="AF194" s="345"/>
      <c r="AG194" s="345"/>
      <c r="AH194" s="345"/>
      <c r="AI194" s="345"/>
      <c r="AJ194" s="345"/>
      <c r="AK194" s="346">
        <v>1</v>
      </c>
    </row>
    <row r="195" spans="1:37" s="21" customFormat="1" ht="27.75">
      <c r="A195" s="321" t="s">
        <v>818</v>
      </c>
      <c r="B195" s="322"/>
      <c r="C195" s="322"/>
      <c r="D195" s="323"/>
      <c r="E195" s="324"/>
      <c r="F195" s="324">
        <v>1</v>
      </c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>
        <v>1</v>
      </c>
      <c r="S195" s="324"/>
      <c r="T195" s="324"/>
      <c r="U195" s="324"/>
      <c r="V195" s="324"/>
      <c r="W195" s="324"/>
      <c r="X195" s="324"/>
      <c r="Y195" s="324"/>
      <c r="Z195" s="324"/>
      <c r="AA195" s="324">
        <v>1</v>
      </c>
      <c r="AB195" s="324"/>
      <c r="AC195" s="324">
        <v>1</v>
      </c>
      <c r="AD195" s="324">
        <v>1</v>
      </c>
      <c r="AE195" s="324">
        <v>7</v>
      </c>
      <c r="AF195" s="324">
        <v>5</v>
      </c>
      <c r="AG195" s="324">
        <v>8</v>
      </c>
      <c r="AH195" s="324">
        <v>6</v>
      </c>
      <c r="AI195" s="324">
        <v>5</v>
      </c>
      <c r="AJ195" s="324">
        <v>3</v>
      </c>
      <c r="AK195" s="325">
        <v>39</v>
      </c>
    </row>
    <row r="196" spans="1:37" s="21" customFormat="1" ht="27.75">
      <c r="A196" s="331" t="s">
        <v>31</v>
      </c>
      <c r="B196" s="331" t="s">
        <v>220</v>
      </c>
      <c r="C196" s="331" t="s">
        <v>506</v>
      </c>
      <c r="D196" s="332"/>
      <c r="E196" s="333"/>
      <c r="F196" s="333"/>
      <c r="G196" s="333"/>
      <c r="H196" s="333"/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>
        <v>1</v>
      </c>
      <c r="AE196" s="333">
        <v>1</v>
      </c>
      <c r="AF196" s="333"/>
      <c r="AG196" s="333"/>
      <c r="AH196" s="333"/>
      <c r="AI196" s="333"/>
      <c r="AJ196" s="333"/>
      <c r="AK196" s="334">
        <v>2</v>
      </c>
    </row>
    <row r="197" spans="1:37" s="21" customFormat="1" ht="27.75">
      <c r="A197" s="335"/>
      <c r="B197" s="335"/>
      <c r="C197" s="336" t="s">
        <v>278</v>
      </c>
      <c r="D197" s="337"/>
      <c r="E197" s="338"/>
      <c r="F197" s="338"/>
      <c r="G197" s="338"/>
      <c r="H197" s="338"/>
      <c r="I197" s="338"/>
      <c r="J197" s="338">
        <v>1</v>
      </c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>
        <v>1</v>
      </c>
      <c r="AE197" s="338"/>
      <c r="AF197" s="338"/>
      <c r="AG197" s="338"/>
      <c r="AH197" s="338">
        <v>1</v>
      </c>
      <c r="AI197" s="338">
        <v>2</v>
      </c>
      <c r="AJ197" s="338"/>
      <c r="AK197" s="339">
        <v>5</v>
      </c>
    </row>
    <row r="198" spans="1:37" s="21" customFormat="1" ht="27.75">
      <c r="A198" s="335"/>
      <c r="B198" s="335"/>
      <c r="C198" s="336" t="s">
        <v>662</v>
      </c>
      <c r="D198" s="337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>
        <v>1</v>
      </c>
      <c r="AG198" s="338"/>
      <c r="AH198" s="338"/>
      <c r="AI198" s="338"/>
      <c r="AJ198" s="338">
        <v>1</v>
      </c>
      <c r="AK198" s="339">
        <v>2</v>
      </c>
    </row>
    <row r="199" spans="1:37" s="21" customFormat="1" ht="27.75">
      <c r="A199" s="335"/>
      <c r="B199" s="335"/>
      <c r="C199" s="336" t="s">
        <v>220</v>
      </c>
      <c r="D199" s="337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>
        <v>1</v>
      </c>
      <c r="V199" s="338"/>
      <c r="W199" s="338"/>
      <c r="X199" s="338"/>
      <c r="Y199" s="338"/>
      <c r="Z199" s="338"/>
      <c r="AA199" s="338">
        <v>3</v>
      </c>
      <c r="AB199" s="338">
        <v>1</v>
      </c>
      <c r="AC199" s="338">
        <v>2</v>
      </c>
      <c r="AD199" s="338">
        <v>2</v>
      </c>
      <c r="AE199" s="338">
        <v>1</v>
      </c>
      <c r="AF199" s="338"/>
      <c r="AG199" s="338">
        <v>3</v>
      </c>
      <c r="AH199" s="338"/>
      <c r="AI199" s="338"/>
      <c r="AJ199" s="338"/>
      <c r="AK199" s="339">
        <v>13</v>
      </c>
    </row>
    <row r="200" spans="1:37" s="21" customFormat="1" ht="27.75">
      <c r="A200" s="335"/>
      <c r="B200" s="335"/>
      <c r="C200" s="336" t="s">
        <v>156</v>
      </c>
      <c r="D200" s="337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>
        <v>2</v>
      </c>
      <c r="AB200" s="338">
        <v>1</v>
      </c>
      <c r="AC200" s="338"/>
      <c r="AD200" s="338"/>
      <c r="AE200" s="338"/>
      <c r="AF200" s="338"/>
      <c r="AG200" s="338"/>
      <c r="AH200" s="338"/>
      <c r="AI200" s="338">
        <v>1</v>
      </c>
      <c r="AJ200" s="338"/>
      <c r="AK200" s="339">
        <v>4</v>
      </c>
    </row>
    <row r="201" spans="1:37" s="21" customFormat="1" ht="27.75">
      <c r="A201" s="335"/>
      <c r="B201" s="342" t="s">
        <v>822</v>
      </c>
      <c r="C201" s="343"/>
      <c r="D201" s="344"/>
      <c r="E201" s="345"/>
      <c r="F201" s="345"/>
      <c r="G201" s="345"/>
      <c r="H201" s="345"/>
      <c r="I201" s="345"/>
      <c r="J201" s="345">
        <v>1</v>
      </c>
      <c r="K201" s="345"/>
      <c r="L201" s="345"/>
      <c r="M201" s="345"/>
      <c r="N201" s="345"/>
      <c r="O201" s="345"/>
      <c r="P201" s="345"/>
      <c r="Q201" s="345"/>
      <c r="R201" s="345"/>
      <c r="S201" s="345"/>
      <c r="T201" s="345"/>
      <c r="U201" s="345">
        <v>1</v>
      </c>
      <c r="V201" s="345"/>
      <c r="W201" s="345"/>
      <c r="X201" s="345"/>
      <c r="Y201" s="345"/>
      <c r="Z201" s="345"/>
      <c r="AA201" s="345">
        <v>5</v>
      </c>
      <c r="AB201" s="345">
        <v>2</v>
      </c>
      <c r="AC201" s="345">
        <v>2</v>
      </c>
      <c r="AD201" s="345">
        <v>4</v>
      </c>
      <c r="AE201" s="345">
        <v>2</v>
      </c>
      <c r="AF201" s="345">
        <v>1</v>
      </c>
      <c r="AG201" s="345">
        <v>3</v>
      </c>
      <c r="AH201" s="345">
        <v>1</v>
      </c>
      <c r="AI201" s="345">
        <v>3</v>
      </c>
      <c r="AJ201" s="345">
        <v>1</v>
      </c>
      <c r="AK201" s="346">
        <v>26</v>
      </c>
    </row>
    <row r="202" spans="1:37" s="21" customFormat="1" ht="27.75">
      <c r="A202" s="335"/>
      <c r="B202" s="331" t="s">
        <v>223</v>
      </c>
      <c r="C202" s="331" t="s">
        <v>223</v>
      </c>
      <c r="D202" s="332"/>
      <c r="E202" s="333"/>
      <c r="F202" s="333"/>
      <c r="G202" s="333"/>
      <c r="H202" s="333"/>
      <c r="I202" s="333"/>
      <c r="J202" s="333"/>
      <c r="K202" s="333"/>
      <c r="L202" s="333"/>
      <c r="M202" s="333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>
        <v>1</v>
      </c>
      <c r="AD202" s="333"/>
      <c r="AE202" s="333">
        <v>1</v>
      </c>
      <c r="AF202" s="333">
        <v>3</v>
      </c>
      <c r="AG202" s="333"/>
      <c r="AH202" s="333">
        <v>1</v>
      </c>
      <c r="AI202" s="333"/>
      <c r="AJ202" s="333"/>
      <c r="AK202" s="334">
        <v>6</v>
      </c>
    </row>
    <row r="203" spans="1:37" s="21" customFormat="1" ht="27.75">
      <c r="A203" s="335"/>
      <c r="B203" s="335"/>
      <c r="C203" s="336" t="s">
        <v>742</v>
      </c>
      <c r="D203" s="337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>
        <v>1</v>
      </c>
      <c r="AJ203" s="338"/>
      <c r="AK203" s="339">
        <v>1</v>
      </c>
    </row>
    <row r="204" spans="1:37" s="21" customFormat="1" ht="27.75">
      <c r="A204" s="335"/>
      <c r="B204" s="335"/>
      <c r="C204" s="336" t="s">
        <v>27</v>
      </c>
      <c r="D204" s="337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>
        <v>2</v>
      </c>
      <c r="Y204" s="338"/>
      <c r="Z204" s="338"/>
      <c r="AA204" s="338"/>
      <c r="AB204" s="338">
        <v>1</v>
      </c>
      <c r="AC204" s="338">
        <v>3</v>
      </c>
      <c r="AD204" s="338">
        <v>5</v>
      </c>
      <c r="AE204" s="338">
        <v>3</v>
      </c>
      <c r="AF204" s="338"/>
      <c r="AG204" s="338">
        <v>1</v>
      </c>
      <c r="AH204" s="338"/>
      <c r="AI204" s="338"/>
      <c r="AJ204" s="338"/>
      <c r="AK204" s="339">
        <v>15</v>
      </c>
    </row>
    <row r="205" spans="1:37" s="21" customFormat="1" ht="27.75">
      <c r="A205" s="335"/>
      <c r="B205" s="342" t="s">
        <v>823</v>
      </c>
      <c r="C205" s="343"/>
      <c r="D205" s="344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>
        <v>2</v>
      </c>
      <c r="Y205" s="345"/>
      <c r="Z205" s="345"/>
      <c r="AA205" s="345"/>
      <c r="AB205" s="345">
        <v>1</v>
      </c>
      <c r="AC205" s="345">
        <v>4</v>
      </c>
      <c r="AD205" s="345">
        <v>5</v>
      </c>
      <c r="AE205" s="345">
        <v>4</v>
      </c>
      <c r="AF205" s="345">
        <v>3</v>
      </c>
      <c r="AG205" s="345">
        <v>1</v>
      </c>
      <c r="AH205" s="345">
        <v>1</v>
      </c>
      <c r="AI205" s="345">
        <v>1</v>
      </c>
      <c r="AJ205" s="345"/>
      <c r="AK205" s="346">
        <v>22</v>
      </c>
    </row>
    <row r="206" spans="1:37" s="21" customFormat="1" ht="27.75">
      <c r="A206" s="335"/>
      <c r="B206" s="331" t="s">
        <v>222</v>
      </c>
      <c r="C206" s="331" t="s">
        <v>360</v>
      </c>
      <c r="D206" s="332"/>
      <c r="E206" s="333"/>
      <c r="F206" s="333"/>
      <c r="G206" s="333"/>
      <c r="H206" s="333"/>
      <c r="I206" s="333"/>
      <c r="J206" s="333"/>
      <c r="K206" s="333"/>
      <c r="L206" s="333"/>
      <c r="M206" s="333"/>
      <c r="N206" s="333">
        <v>1</v>
      </c>
      <c r="O206" s="333"/>
      <c r="P206" s="333"/>
      <c r="Q206" s="333"/>
      <c r="R206" s="333"/>
      <c r="S206" s="333">
        <v>1</v>
      </c>
      <c r="T206" s="333"/>
      <c r="U206" s="333"/>
      <c r="V206" s="333"/>
      <c r="W206" s="333">
        <v>2</v>
      </c>
      <c r="X206" s="333"/>
      <c r="Y206" s="333"/>
      <c r="Z206" s="333"/>
      <c r="AA206" s="333">
        <v>1</v>
      </c>
      <c r="AB206" s="333"/>
      <c r="AC206" s="333"/>
      <c r="AD206" s="333"/>
      <c r="AE206" s="333"/>
      <c r="AF206" s="333"/>
      <c r="AG206" s="333"/>
      <c r="AH206" s="333">
        <v>1</v>
      </c>
      <c r="AI206" s="333"/>
      <c r="AJ206" s="333"/>
      <c r="AK206" s="334">
        <v>6</v>
      </c>
    </row>
    <row r="207" spans="1:37" s="21" customFormat="1" ht="27.75">
      <c r="A207" s="335"/>
      <c r="B207" s="335"/>
      <c r="C207" s="336" t="s">
        <v>732</v>
      </c>
      <c r="D207" s="337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8"/>
      <c r="AG207" s="338"/>
      <c r="AH207" s="338">
        <v>1</v>
      </c>
      <c r="AI207" s="338"/>
      <c r="AJ207" s="338"/>
      <c r="AK207" s="339">
        <v>1</v>
      </c>
    </row>
    <row r="208" spans="1:37" s="21" customFormat="1" ht="27.75">
      <c r="A208" s="335"/>
      <c r="B208" s="335"/>
      <c r="C208" s="336" t="s">
        <v>605</v>
      </c>
      <c r="D208" s="337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  <c r="AA208" s="338"/>
      <c r="AB208" s="338"/>
      <c r="AC208" s="338"/>
      <c r="AD208" s="338"/>
      <c r="AE208" s="338">
        <v>1</v>
      </c>
      <c r="AF208" s="338"/>
      <c r="AG208" s="338"/>
      <c r="AH208" s="338"/>
      <c r="AI208" s="338"/>
      <c r="AJ208" s="338"/>
      <c r="AK208" s="339">
        <v>1</v>
      </c>
    </row>
    <row r="209" spans="1:37" s="21" customFormat="1" ht="27.75">
      <c r="A209" s="335"/>
      <c r="B209" s="335"/>
      <c r="C209" s="336" t="s">
        <v>561</v>
      </c>
      <c r="D209" s="337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>
        <v>2</v>
      </c>
      <c r="AD209" s="338"/>
      <c r="AE209" s="338"/>
      <c r="AF209" s="338"/>
      <c r="AG209" s="338"/>
      <c r="AH209" s="338">
        <v>1</v>
      </c>
      <c r="AI209" s="338"/>
      <c r="AJ209" s="338"/>
      <c r="AK209" s="339">
        <v>3</v>
      </c>
    </row>
    <row r="210" spans="1:37" s="21" customFormat="1" ht="27.75">
      <c r="A210" s="335"/>
      <c r="B210" s="335"/>
      <c r="C210" s="336" t="s">
        <v>535</v>
      </c>
      <c r="D210" s="337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>
        <v>1</v>
      </c>
      <c r="AC210" s="338"/>
      <c r="AD210" s="338"/>
      <c r="AE210" s="338"/>
      <c r="AF210" s="338"/>
      <c r="AG210" s="338"/>
      <c r="AH210" s="338"/>
      <c r="AI210" s="338"/>
      <c r="AJ210" s="338"/>
      <c r="AK210" s="339">
        <v>1</v>
      </c>
    </row>
    <row r="211" spans="1:37" s="21" customFormat="1" ht="27.75">
      <c r="A211" s="335"/>
      <c r="B211" s="335"/>
      <c r="C211" s="336" t="s">
        <v>222</v>
      </c>
      <c r="D211" s="337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>
        <v>2</v>
      </c>
      <c r="AE211" s="338">
        <v>1</v>
      </c>
      <c r="AF211" s="338">
        <v>1</v>
      </c>
      <c r="AG211" s="338"/>
      <c r="AH211" s="338"/>
      <c r="AI211" s="338"/>
      <c r="AJ211" s="338"/>
      <c r="AK211" s="339">
        <v>4</v>
      </c>
    </row>
    <row r="212" spans="1:37" s="21" customFormat="1" ht="27.75">
      <c r="A212" s="335"/>
      <c r="B212" s="342" t="s">
        <v>824</v>
      </c>
      <c r="C212" s="343"/>
      <c r="D212" s="344"/>
      <c r="E212" s="345"/>
      <c r="F212" s="345"/>
      <c r="G212" s="345"/>
      <c r="H212" s="345"/>
      <c r="I212" s="345"/>
      <c r="J212" s="345"/>
      <c r="K212" s="345"/>
      <c r="L212" s="345"/>
      <c r="M212" s="345"/>
      <c r="N212" s="345">
        <v>1</v>
      </c>
      <c r="O212" s="345"/>
      <c r="P212" s="345"/>
      <c r="Q212" s="345"/>
      <c r="R212" s="345"/>
      <c r="S212" s="345">
        <v>1</v>
      </c>
      <c r="T212" s="345"/>
      <c r="U212" s="345"/>
      <c r="V212" s="345"/>
      <c r="W212" s="345">
        <v>2</v>
      </c>
      <c r="X212" s="345"/>
      <c r="Y212" s="345"/>
      <c r="Z212" s="345"/>
      <c r="AA212" s="345">
        <v>1</v>
      </c>
      <c r="AB212" s="345">
        <v>1</v>
      </c>
      <c r="AC212" s="345">
        <v>2</v>
      </c>
      <c r="AD212" s="345">
        <v>2</v>
      </c>
      <c r="AE212" s="345">
        <v>2</v>
      </c>
      <c r="AF212" s="345">
        <v>1</v>
      </c>
      <c r="AG212" s="345"/>
      <c r="AH212" s="345">
        <v>3</v>
      </c>
      <c r="AI212" s="345"/>
      <c r="AJ212" s="345"/>
      <c r="AK212" s="346">
        <v>16</v>
      </c>
    </row>
    <row r="213" spans="1:37" s="21" customFormat="1" ht="27.75">
      <c r="A213" s="335"/>
      <c r="B213" s="331" t="s">
        <v>219</v>
      </c>
      <c r="C213" s="331" t="s">
        <v>219</v>
      </c>
      <c r="D213" s="332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333"/>
      <c r="AD213" s="333"/>
      <c r="AE213" s="333">
        <v>2</v>
      </c>
      <c r="AF213" s="333"/>
      <c r="AG213" s="333">
        <v>1</v>
      </c>
      <c r="AH213" s="333">
        <v>1</v>
      </c>
      <c r="AI213" s="333"/>
      <c r="AJ213" s="333"/>
      <c r="AK213" s="334">
        <v>4</v>
      </c>
    </row>
    <row r="214" spans="1:37" s="21" customFormat="1" ht="27.75">
      <c r="A214" s="335"/>
      <c r="B214" s="335"/>
      <c r="C214" s="336" t="s">
        <v>541</v>
      </c>
      <c r="D214" s="337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>
        <v>1</v>
      </c>
      <c r="AB214" s="338">
        <v>1</v>
      </c>
      <c r="AC214" s="338"/>
      <c r="AD214" s="338">
        <v>1</v>
      </c>
      <c r="AE214" s="338"/>
      <c r="AF214" s="338"/>
      <c r="AG214" s="338">
        <v>1</v>
      </c>
      <c r="AH214" s="338"/>
      <c r="AI214" s="338">
        <v>1</v>
      </c>
      <c r="AJ214" s="338"/>
      <c r="AK214" s="339">
        <v>5</v>
      </c>
    </row>
    <row r="215" spans="1:37" s="21" customFormat="1" ht="27.75">
      <c r="A215" s="335"/>
      <c r="B215" s="335"/>
      <c r="C215" s="336" t="s">
        <v>607</v>
      </c>
      <c r="D215" s="337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  <c r="AA215" s="338"/>
      <c r="AB215" s="338"/>
      <c r="AC215" s="338"/>
      <c r="AD215" s="338"/>
      <c r="AE215" s="338">
        <v>1</v>
      </c>
      <c r="AF215" s="338"/>
      <c r="AG215" s="338"/>
      <c r="AH215" s="338"/>
      <c r="AI215" s="338"/>
      <c r="AJ215" s="338"/>
      <c r="AK215" s="339">
        <v>1</v>
      </c>
    </row>
    <row r="216" spans="1:37" s="21" customFormat="1" ht="27.75">
      <c r="A216" s="335"/>
      <c r="B216" s="335"/>
      <c r="C216" s="336" t="s">
        <v>730</v>
      </c>
      <c r="D216" s="337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/>
      <c r="AE216" s="338"/>
      <c r="AF216" s="338"/>
      <c r="AG216" s="338">
        <v>1</v>
      </c>
      <c r="AH216" s="338"/>
      <c r="AI216" s="338"/>
      <c r="AJ216" s="338"/>
      <c r="AK216" s="339">
        <v>1</v>
      </c>
    </row>
    <row r="217" spans="1:37" s="21" customFormat="1" ht="27.75">
      <c r="A217" s="335"/>
      <c r="B217" s="335"/>
      <c r="C217" s="336" t="s">
        <v>737</v>
      </c>
      <c r="D217" s="337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  <c r="AA217" s="338"/>
      <c r="AB217" s="338"/>
      <c r="AC217" s="338"/>
      <c r="AD217" s="338"/>
      <c r="AE217" s="338"/>
      <c r="AF217" s="338"/>
      <c r="AG217" s="338"/>
      <c r="AH217" s="338"/>
      <c r="AI217" s="338">
        <v>1</v>
      </c>
      <c r="AJ217" s="338">
        <v>1</v>
      </c>
      <c r="AK217" s="339">
        <v>2</v>
      </c>
    </row>
    <row r="218" spans="1:37" s="21" customFormat="1" ht="27.75">
      <c r="A218" s="335"/>
      <c r="B218" s="342" t="s">
        <v>825</v>
      </c>
      <c r="C218" s="343"/>
      <c r="D218" s="344"/>
      <c r="E218" s="345"/>
      <c r="F218" s="345"/>
      <c r="G218" s="345"/>
      <c r="H218" s="345"/>
      <c r="I218" s="345"/>
      <c r="J218" s="345"/>
      <c r="K218" s="345"/>
      <c r="L218" s="345"/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>
        <v>1</v>
      </c>
      <c r="AB218" s="345">
        <v>1</v>
      </c>
      <c r="AC218" s="345"/>
      <c r="AD218" s="345">
        <v>1</v>
      </c>
      <c r="AE218" s="345">
        <v>3</v>
      </c>
      <c r="AF218" s="345"/>
      <c r="AG218" s="345">
        <v>3</v>
      </c>
      <c r="AH218" s="345">
        <v>1</v>
      </c>
      <c r="AI218" s="345">
        <v>2</v>
      </c>
      <c r="AJ218" s="345">
        <v>1</v>
      </c>
      <c r="AK218" s="346">
        <v>13</v>
      </c>
    </row>
    <row r="219" spans="1:37" s="21" customFormat="1" ht="27.75">
      <c r="A219" s="335"/>
      <c r="B219" s="331" t="s">
        <v>218</v>
      </c>
      <c r="C219" s="331" t="s">
        <v>578</v>
      </c>
      <c r="D219" s="332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333"/>
      <c r="AD219" s="333">
        <v>1</v>
      </c>
      <c r="AE219" s="333"/>
      <c r="AF219" s="333"/>
      <c r="AG219" s="333"/>
      <c r="AH219" s="333"/>
      <c r="AI219" s="333"/>
      <c r="AJ219" s="333"/>
      <c r="AK219" s="334">
        <v>1</v>
      </c>
    </row>
    <row r="220" spans="1:37" s="21" customFormat="1" ht="27.75">
      <c r="A220" s="335"/>
      <c r="B220" s="335"/>
      <c r="C220" s="336" t="s">
        <v>606</v>
      </c>
      <c r="D220" s="337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  <c r="AE220" s="338">
        <v>1</v>
      </c>
      <c r="AF220" s="338"/>
      <c r="AG220" s="338"/>
      <c r="AH220" s="338"/>
      <c r="AI220" s="338"/>
      <c r="AJ220" s="338"/>
      <c r="AK220" s="339">
        <v>1</v>
      </c>
    </row>
    <row r="221" spans="1:37" s="21" customFormat="1" ht="27.75">
      <c r="A221" s="335"/>
      <c r="B221" s="335"/>
      <c r="C221" s="336" t="s">
        <v>349</v>
      </c>
      <c r="D221" s="337">
        <v>1</v>
      </c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>
        <v>1</v>
      </c>
      <c r="AA221" s="338"/>
      <c r="AB221" s="338"/>
      <c r="AC221" s="338"/>
      <c r="AD221" s="338">
        <v>1</v>
      </c>
      <c r="AE221" s="338"/>
      <c r="AF221" s="338"/>
      <c r="AG221" s="338"/>
      <c r="AH221" s="338"/>
      <c r="AI221" s="338"/>
      <c r="AJ221" s="338"/>
      <c r="AK221" s="339">
        <v>3</v>
      </c>
    </row>
    <row r="222" spans="1:37" s="21" customFormat="1" ht="27.75">
      <c r="A222" s="335"/>
      <c r="B222" s="335"/>
      <c r="C222" s="336" t="s">
        <v>301</v>
      </c>
      <c r="D222" s="337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>
        <v>1</v>
      </c>
      <c r="AC222" s="338"/>
      <c r="AD222" s="338"/>
      <c r="AE222" s="338"/>
      <c r="AF222" s="338"/>
      <c r="AG222" s="338"/>
      <c r="AH222" s="338"/>
      <c r="AI222" s="338"/>
      <c r="AJ222" s="338"/>
      <c r="AK222" s="339">
        <v>1</v>
      </c>
    </row>
    <row r="223" spans="1:37" s="21" customFormat="1" ht="27.75">
      <c r="A223" s="335"/>
      <c r="B223" s="335"/>
      <c r="C223" s="336" t="s">
        <v>579</v>
      </c>
      <c r="D223" s="337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>
        <v>1</v>
      </c>
      <c r="AE223" s="338"/>
      <c r="AF223" s="338"/>
      <c r="AG223" s="338"/>
      <c r="AH223" s="338"/>
      <c r="AI223" s="338"/>
      <c r="AJ223" s="338"/>
      <c r="AK223" s="339">
        <v>1</v>
      </c>
    </row>
    <row r="224" spans="1:37" s="21" customFormat="1" ht="27.75">
      <c r="A224" s="335"/>
      <c r="B224" s="342" t="s">
        <v>826</v>
      </c>
      <c r="C224" s="343"/>
      <c r="D224" s="344">
        <v>1</v>
      </c>
      <c r="E224" s="345"/>
      <c r="F224" s="345"/>
      <c r="G224" s="345"/>
      <c r="H224" s="345"/>
      <c r="I224" s="345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>
        <v>1</v>
      </c>
      <c r="AA224" s="345"/>
      <c r="AB224" s="345">
        <v>1</v>
      </c>
      <c r="AC224" s="345"/>
      <c r="AD224" s="345">
        <v>3</v>
      </c>
      <c r="AE224" s="345">
        <v>1</v>
      </c>
      <c r="AF224" s="345"/>
      <c r="AG224" s="345"/>
      <c r="AH224" s="345"/>
      <c r="AI224" s="345"/>
      <c r="AJ224" s="345"/>
      <c r="AK224" s="346">
        <v>7</v>
      </c>
    </row>
    <row r="225" spans="1:37" s="21" customFormat="1" ht="27.75">
      <c r="A225" s="335"/>
      <c r="B225" s="331" t="s">
        <v>185</v>
      </c>
      <c r="C225" s="331" t="s">
        <v>731</v>
      </c>
      <c r="D225" s="332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>
        <v>1</v>
      </c>
      <c r="AH225" s="333"/>
      <c r="AI225" s="333"/>
      <c r="AJ225" s="333"/>
      <c r="AK225" s="334">
        <v>1</v>
      </c>
    </row>
    <row r="226" spans="1:37" s="21" customFormat="1" ht="27.75">
      <c r="A226" s="335"/>
      <c r="B226" s="335"/>
      <c r="C226" s="336" t="s">
        <v>355</v>
      </c>
      <c r="D226" s="337"/>
      <c r="E226" s="338"/>
      <c r="F226" s="338"/>
      <c r="G226" s="338"/>
      <c r="H226" s="338"/>
      <c r="I226" s="338"/>
      <c r="J226" s="338"/>
      <c r="K226" s="338">
        <v>1</v>
      </c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>
        <v>1</v>
      </c>
      <c r="AF226" s="338"/>
      <c r="AG226" s="338"/>
      <c r="AH226" s="338"/>
      <c r="AI226" s="338"/>
      <c r="AJ226" s="338"/>
      <c r="AK226" s="339">
        <v>2</v>
      </c>
    </row>
    <row r="227" spans="1:37" s="21" customFormat="1" ht="27.75">
      <c r="A227" s="335"/>
      <c r="B227" s="342" t="s">
        <v>827</v>
      </c>
      <c r="C227" s="343"/>
      <c r="D227" s="344"/>
      <c r="E227" s="345"/>
      <c r="F227" s="345"/>
      <c r="G227" s="345"/>
      <c r="H227" s="345"/>
      <c r="I227" s="345"/>
      <c r="J227" s="345"/>
      <c r="K227" s="345">
        <v>1</v>
      </c>
      <c r="L227" s="345"/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  <c r="AB227" s="345"/>
      <c r="AC227" s="345"/>
      <c r="AD227" s="345"/>
      <c r="AE227" s="345">
        <v>1</v>
      </c>
      <c r="AF227" s="345"/>
      <c r="AG227" s="345">
        <v>1</v>
      </c>
      <c r="AH227" s="345"/>
      <c r="AI227" s="345"/>
      <c r="AJ227" s="345"/>
      <c r="AK227" s="346">
        <v>3</v>
      </c>
    </row>
    <row r="228" spans="1:37" s="21" customFormat="1" ht="27.75">
      <c r="A228" s="335"/>
      <c r="B228" s="331" t="s">
        <v>190</v>
      </c>
      <c r="C228" s="331" t="s">
        <v>190</v>
      </c>
      <c r="D228" s="332"/>
      <c r="E228" s="333"/>
      <c r="F228" s="333"/>
      <c r="G228" s="333"/>
      <c r="H228" s="333"/>
      <c r="I228" s="333"/>
      <c r="J228" s="333"/>
      <c r="K228" s="333"/>
      <c r="L228" s="333"/>
      <c r="M228" s="333">
        <v>1</v>
      </c>
      <c r="N228" s="333"/>
      <c r="O228" s="333"/>
      <c r="P228" s="333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4">
        <v>1</v>
      </c>
    </row>
    <row r="229" spans="1:37" s="21" customFormat="1" ht="27.75">
      <c r="A229" s="335"/>
      <c r="B229" s="342" t="s">
        <v>828</v>
      </c>
      <c r="C229" s="343"/>
      <c r="D229" s="344"/>
      <c r="E229" s="345"/>
      <c r="F229" s="345"/>
      <c r="G229" s="345"/>
      <c r="H229" s="345"/>
      <c r="I229" s="345"/>
      <c r="J229" s="345"/>
      <c r="K229" s="345"/>
      <c r="L229" s="345"/>
      <c r="M229" s="345">
        <v>1</v>
      </c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  <c r="AK229" s="346">
        <v>1</v>
      </c>
    </row>
    <row r="230" spans="1:37" s="21" customFormat="1" ht="27.75">
      <c r="A230" s="321" t="s">
        <v>829</v>
      </c>
      <c r="B230" s="322"/>
      <c r="C230" s="322"/>
      <c r="D230" s="323">
        <v>1</v>
      </c>
      <c r="E230" s="324"/>
      <c r="F230" s="324"/>
      <c r="G230" s="324"/>
      <c r="H230" s="324"/>
      <c r="I230" s="324"/>
      <c r="J230" s="324">
        <v>1</v>
      </c>
      <c r="K230" s="324">
        <v>1</v>
      </c>
      <c r="L230" s="324"/>
      <c r="M230" s="324">
        <v>1</v>
      </c>
      <c r="N230" s="324">
        <v>1</v>
      </c>
      <c r="O230" s="324"/>
      <c r="P230" s="324"/>
      <c r="Q230" s="324"/>
      <c r="R230" s="324"/>
      <c r="S230" s="324">
        <v>1</v>
      </c>
      <c r="T230" s="324"/>
      <c r="U230" s="324">
        <v>1</v>
      </c>
      <c r="V230" s="324"/>
      <c r="W230" s="324">
        <v>2</v>
      </c>
      <c r="X230" s="324">
        <v>2</v>
      </c>
      <c r="Y230" s="324"/>
      <c r="Z230" s="324">
        <v>1</v>
      </c>
      <c r="AA230" s="324">
        <v>7</v>
      </c>
      <c r="AB230" s="324">
        <v>6</v>
      </c>
      <c r="AC230" s="324">
        <v>8</v>
      </c>
      <c r="AD230" s="324">
        <v>15</v>
      </c>
      <c r="AE230" s="324">
        <v>13</v>
      </c>
      <c r="AF230" s="324">
        <v>5</v>
      </c>
      <c r="AG230" s="324">
        <v>8</v>
      </c>
      <c r="AH230" s="324">
        <v>6</v>
      </c>
      <c r="AI230" s="324">
        <v>6</v>
      </c>
      <c r="AJ230" s="324">
        <v>2</v>
      </c>
      <c r="AK230" s="325">
        <v>88</v>
      </c>
    </row>
    <row r="231" spans="1:37" s="21" customFormat="1" ht="27.75">
      <c r="A231" s="331" t="s">
        <v>26</v>
      </c>
      <c r="B231" s="331" t="s">
        <v>238</v>
      </c>
      <c r="C231" s="331" t="s">
        <v>580</v>
      </c>
      <c r="D231" s="332"/>
      <c r="E231" s="333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>
        <v>1</v>
      </c>
      <c r="AE231" s="333"/>
      <c r="AF231" s="333"/>
      <c r="AG231" s="333"/>
      <c r="AH231" s="333"/>
      <c r="AI231" s="333"/>
      <c r="AJ231" s="333"/>
      <c r="AK231" s="334">
        <v>1</v>
      </c>
    </row>
    <row r="232" spans="1:37" s="21" customFormat="1" ht="27.75">
      <c r="A232" s="335"/>
      <c r="B232" s="335"/>
      <c r="C232" s="336" t="s">
        <v>740</v>
      </c>
      <c r="D232" s="337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  <c r="AE232" s="338"/>
      <c r="AF232" s="338"/>
      <c r="AG232" s="338"/>
      <c r="AH232" s="338"/>
      <c r="AI232" s="338">
        <v>1</v>
      </c>
      <c r="AJ232" s="338"/>
      <c r="AK232" s="339">
        <v>1</v>
      </c>
    </row>
    <row r="233" spans="1:37" s="21" customFormat="1" ht="27.75">
      <c r="A233" s="335"/>
      <c r="B233" s="335"/>
      <c r="C233" s="336" t="s">
        <v>608</v>
      </c>
      <c r="D233" s="337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8"/>
      <c r="AE233" s="338">
        <v>1</v>
      </c>
      <c r="AF233" s="338">
        <v>1</v>
      </c>
      <c r="AG233" s="338"/>
      <c r="AH233" s="338"/>
      <c r="AI233" s="338"/>
      <c r="AJ233" s="338"/>
      <c r="AK233" s="339">
        <v>2</v>
      </c>
    </row>
    <row r="234" spans="1:37" s="21" customFormat="1" ht="27.75">
      <c r="A234" s="335"/>
      <c r="B234" s="335"/>
      <c r="C234" s="336" t="s">
        <v>713</v>
      </c>
      <c r="D234" s="337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  <c r="AH234" s="338">
        <v>1</v>
      </c>
      <c r="AI234" s="338"/>
      <c r="AJ234" s="338"/>
      <c r="AK234" s="339">
        <v>1</v>
      </c>
    </row>
    <row r="235" spans="1:37" s="21" customFormat="1" ht="27.75">
      <c r="A235" s="335"/>
      <c r="B235" s="335"/>
      <c r="C235" s="336" t="s">
        <v>714</v>
      </c>
      <c r="D235" s="337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  <c r="AH235" s="338">
        <v>1</v>
      </c>
      <c r="AI235" s="338"/>
      <c r="AJ235" s="338">
        <v>1</v>
      </c>
      <c r="AK235" s="339">
        <v>2</v>
      </c>
    </row>
    <row r="236" spans="1:37" s="21" customFormat="1" ht="27.75">
      <c r="A236" s="335"/>
      <c r="B236" s="335"/>
      <c r="C236" s="336" t="s">
        <v>238</v>
      </c>
      <c r="D236" s="337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>
        <v>1</v>
      </c>
      <c r="AE236" s="338">
        <v>4</v>
      </c>
      <c r="AF236" s="338">
        <v>1</v>
      </c>
      <c r="AG236" s="338">
        <v>1</v>
      </c>
      <c r="AH236" s="338"/>
      <c r="AI236" s="338">
        <v>1</v>
      </c>
      <c r="AJ236" s="338">
        <v>1</v>
      </c>
      <c r="AK236" s="339">
        <v>9</v>
      </c>
    </row>
    <row r="237" spans="1:37" s="21" customFormat="1" ht="27.75">
      <c r="A237" s="335"/>
      <c r="B237" s="342" t="s">
        <v>830</v>
      </c>
      <c r="C237" s="343"/>
      <c r="D237" s="344"/>
      <c r="E237" s="345"/>
      <c r="F237" s="345"/>
      <c r="G237" s="345"/>
      <c r="H237" s="345"/>
      <c r="I237" s="345"/>
      <c r="J237" s="345"/>
      <c r="K237" s="345"/>
      <c r="L237" s="345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  <c r="AB237" s="345"/>
      <c r="AC237" s="345"/>
      <c r="AD237" s="345">
        <v>2</v>
      </c>
      <c r="AE237" s="345">
        <v>5</v>
      </c>
      <c r="AF237" s="345">
        <v>2</v>
      </c>
      <c r="AG237" s="345">
        <v>1</v>
      </c>
      <c r="AH237" s="345">
        <v>2</v>
      </c>
      <c r="AI237" s="345">
        <v>2</v>
      </c>
      <c r="AJ237" s="345">
        <v>2</v>
      </c>
      <c r="AK237" s="346">
        <v>16</v>
      </c>
    </row>
    <row r="238" spans="1:37" s="21" customFormat="1" ht="27.75">
      <c r="A238" s="335"/>
      <c r="B238" s="331" t="s">
        <v>248</v>
      </c>
      <c r="C238" s="331" t="s">
        <v>248</v>
      </c>
      <c r="D238" s="332"/>
      <c r="E238" s="333"/>
      <c r="F238" s="333"/>
      <c r="G238" s="333"/>
      <c r="H238" s="333"/>
      <c r="I238" s="333"/>
      <c r="J238" s="333"/>
      <c r="K238" s="333"/>
      <c r="L238" s="333"/>
      <c r="M238" s="333"/>
      <c r="N238" s="333"/>
      <c r="O238" s="333"/>
      <c r="P238" s="333">
        <v>1</v>
      </c>
      <c r="Q238" s="333"/>
      <c r="R238" s="333"/>
      <c r="S238" s="333"/>
      <c r="T238" s="333"/>
      <c r="U238" s="333"/>
      <c r="V238" s="333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4">
        <v>1</v>
      </c>
    </row>
    <row r="239" spans="1:37" s="21" customFormat="1" ht="27.75">
      <c r="A239" s="335"/>
      <c r="B239" s="335"/>
      <c r="C239" s="336" t="s">
        <v>365</v>
      </c>
      <c r="D239" s="337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>
        <v>1</v>
      </c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  <c r="AA239" s="338"/>
      <c r="AB239" s="338"/>
      <c r="AC239" s="338"/>
      <c r="AD239" s="338"/>
      <c r="AE239" s="338"/>
      <c r="AF239" s="338"/>
      <c r="AG239" s="338"/>
      <c r="AH239" s="338"/>
      <c r="AI239" s="338"/>
      <c r="AJ239" s="338"/>
      <c r="AK239" s="339">
        <v>1</v>
      </c>
    </row>
    <row r="240" spans="1:37" s="21" customFormat="1" ht="27.75">
      <c r="A240" s="335"/>
      <c r="B240" s="335"/>
      <c r="C240" s="336" t="s">
        <v>371</v>
      </c>
      <c r="D240" s="337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>
        <v>1</v>
      </c>
      <c r="R240" s="338"/>
      <c r="S240" s="338"/>
      <c r="T240" s="338"/>
      <c r="U240" s="338"/>
      <c r="V240" s="338"/>
      <c r="W240" s="338"/>
      <c r="X240" s="338"/>
      <c r="Y240" s="338"/>
      <c r="Z240" s="338"/>
      <c r="AA240" s="338"/>
      <c r="AB240" s="338"/>
      <c r="AC240" s="338"/>
      <c r="AD240" s="338"/>
      <c r="AE240" s="338"/>
      <c r="AF240" s="338"/>
      <c r="AG240" s="338"/>
      <c r="AH240" s="338"/>
      <c r="AI240" s="338">
        <v>1</v>
      </c>
      <c r="AJ240" s="338">
        <v>1</v>
      </c>
      <c r="AK240" s="339">
        <v>3</v>
      </c>
    </row>
    <row r="241" spans="1:37" s="21" customFormat="1" ht="27.75">
      <c r="A241" s="335"/>
      <c r="B241" s="335"/>
      <c r="C241" s="336" t="s">
        <v>539</v>
      </c>
      <c r="D241" s="337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>
        <v>1</v>
      </c>
      <c r="AH241" s="338"/>
      <c r="AI241" s="338"/>
      <c r="AJ241" s="338"/>
      <c r="AK241" s="339">
        <v>1</v>
      </c>
    </row>
    <row r="242" spans="1:37" s="21" customFormat="1" ht="27.75">
      <c r="A242" s="335"/>
      <c r="B242" s="335"/>
      <c r="C242" s="336" t="s">
        <v>366</v>
      </c>
      <c r="D242" s="337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>
        <v>2</v>
      </c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9">
        <v>2</v>
      </c>
    </row>
    <row r="243" spans="1:37" s="21" customFormat="1" ht="27.75">
      <c r="A243" s="335"/>
      <c r="B243" s="335"/>
      <c r="C243" s="336" t="s">
        <v>160</v>
      </c>
      <c r="D243" s="337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>
        <v>1</v>
      </c>
      <c r="P243" s="338"/>
      <c r="Q243" s="338">
        <v>1</v>
      </c>
      <c r="R243" s="338">
        <v>2</v>
      </c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>
        <v>1</v>
      </c>
      <c r="AE243" s="338"/>
      <c r="AF243" s="338"/>
      <c r="AG243" s="338"/>
      <c r="AH243" s="338"/>
      <c r="AI243" s="338"/>
      <c r="AJ243" s="338"/>
      <c r="AK243" s="339">
        <v>5</v>
      </c>
    </row>
    <row r="244" spans="1:37" s="21" customFormat="1" ht="27.75">
      <c r="A244" s="335"/>
      <c r="B244" s="342" t="s">
        <v>831</v>
      </c>
      <c r="C244" s="343"/>
      <c r="D244" s="344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>
        <v>4</v>
      </c>
      <c r="P244" s="345">
        <v>1</v>
      </c>
      <c r="Q244" s="345">
        <v>2</v>
      </c>
      <c r="R244" s="345">
        <v>2</v>
      </c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>
        <v>1</v>
      </c>
      <c r="AE244" s="345"/>
      <c r="AF244" s="345"/>
      <c r="AG244" s="345">
        <v>1</v>
      </c>
      <c r="AH244" s="345"/>
      <c r="AI244" s="345">
        <v>1</v>
      </c>
      <c r="AJ244" s="345">
        <v>1</v>
      </c>
      <c r="AK244" s="346">
        <v>13</v>
      </c>
    </row>
    <row r="245" spans="1:37" s="21" customFormat="1" ht="27.75">
      <c r="A245" s="335"/>
      <c r="B245" s="331" t="s">
        <v>239</v>
      </c>
      <c r="C245" s="331" t="s">
        <v>359</v>
      </c>
      <c r="D245" s="332"/>
      <c r="E245" s="333"/>
      <c r="F245" s="333"/>
      <c r="G245" s="333"/>
      <c r="H245" s="333"/>
      <c r="I245" s="333"/>
      <c r="J245" s="333"/>
      <c r="K245" s="333"/>
      <c r="L245" s="333">
        <v>1</v>
      </c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4">
        <v>1</v>
      </c>
    </row>
    <row r="246" spans="1:37" s="21" customFormat="1" ht="27.75">
      <c r="A246" s="335"/>
      <c r="B246" s="335"/>
      <c r="C246" s="336" t="s">
        <v>503</v>
      </c>
      <c r="D246" s="337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>
        <v>1</v>
      </c>
      <c r="AA246" s="338"/>
      <c r="AB246" s="338">
        <v>1</v>
      </c>
      <c r="AC246" s="338"/>
      <c r="AD246" s="338"/>
      <c r="AE246" s="338">
        <v>1</v>
      </c>
      <c r="AF246" s="338"/>
      <c r="AG246" s="338"/>
      <c r="AH246" s="338"/>
      <c r="AI246" s="338"/>
      <c r="AJ246" s="338"/>
      <c r="AK246" s="339">
        <v>3</v>
      </c>
    </row>
    <row r="247" spans="1:37" s="21" customFormat="1" ht="27.75">
      <c r="A247" s="335"/>
      <c r="B247" s="335"/>
      <c r="C247" s="336" t="s">
        <v>542</v>
      </c>
      <c r="D247" s="337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  <c r="AA247" s="338"/>
      <c r="AB247" s="338">
        <v>2</v>
      </c>
      <c r="AC247" s="338">
        <v>2</v>
      </c>
      <c r="AD247" s="338"/>
      <c r="AE247" s="338">
        <v>1</v>
      </c>
      <c r="AF247" s="338">
        <v>1</v>
      </c>
      <c r="AG247" s="338"/>
      <c r="AH247" s="338">
        <v>1</v>
      </c>
      <c r="AI247" s="338"/>
      <c r="AJ247" s="338"/>
      <c r="AK247" s="339">
        <v>7</v>
      </c>
    </row>
    <row r="248" spans="1:37" s="21" customFormat="1" ht="27.75">
      <c r="A248" s="335"/>
      <c r="B248" s="342" t="s">
        <v>832</v>
      </c>
      <c r="C248" s="343"/>
      <c r="D248" s="344"/>
      <c r="E248" s="345"/>
      <c r="F248" s="345"/>
      <c r="G248" s="345"/>
      <c r="H248" s="345"/>
      <c r="I248" s="345"/>
      <c r="J248" s="345"/>
      <c r="K248" s="345"/>
      <c r="L248" s="345">
        <v>1</v>
      </c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>
        <v>1</v>
      </c>
      <c r="AA248" s="345"/>
      <c r="AB248" s="345">
        <v>3</v>
      </c>
      <c r="AC248" s="345">
        <v>2</v>
      </c>
      <c r="AD248" s="345"/>
      <c r="AE248" s="345">
        <v>2</v>
      </c>
      <c r="AF248" s="345">
        <v>1</v>
      </c>
      <c r="AG248" s="345"/>
      <c r="AH248" s="345">
        <v>1</v>
      </c>
      <c r="AI248" s="345"/>
      <c r="AJ248" s="345"/>
      <c r="AK248" s="346">
        <v>11</v>
      </c>
    </row>
    <row r="249" spans="1:37" s="21" customFormat="1" ht="27.75">
      <c r="A249" s="335"/>
      <c r="B249" s="331" t="s">
        <v>26</v>
      </c>
      <c r="C249" s="331" t="s">
        <v>715</v>
      </c>
      <c r="D249" s="332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3"/>
      <c r="U249" s="333"/>
      <c r="V249" s="333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>
        <v>2</v>
      </c>
      <c r="AI249" s="333"/>
      <c r="AJ249" s="333"/>
      <c r="AK249" s="334">
        <v>2</v>
      </c>
    </row>
    <row r="250" spans="1:37" s="21" customFormat="1" ht="27.75">
      <c r="A250" s="335"/>
      <c r="B250" s="335"/>
      <c r="C250" s="336" t="s">
        <v>642</v>
      </c>
      <c r="D250" s="337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  <c r="AA250" s="338"/>
      <c r="AB250" s="338"/>
      <c r="AC250" s="338"/>
      <c r="AD250" s="338"/>
      <c r="AE250" s="338"/>
      <c r="AF250" s="338"/>
      <c r="AG250" s="338"/>
      <c r="AH250" s="338"/>
      <c r="AI250" s="338">
        <v>1</v>
      </c>
      <c r="AJ250" s="338"/>
      <c r="AK250" s="339">
        <v>1</v>
      </c>
    </row>
    <row r="251" spans="1:37" s="21" customFormat="1" ht="27.75">
      <c r="A251" s="335"/>
      <c r="B251" s="335"/>
      <c r="C251" s="336" t="s">
        <v>757</v>
      </c>
      <c r="D251" s="337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>
        <v>1</v>
      </c>
      <c r="AJ251" s="338"/>
      <c r="AK251" s="339">
        <v>1</v>
      </c>
    </row>
    <row r="252" spans="1:37" s="21" customFormat="1" ht="27.75">
      <c r="A252" s="335"/>
      <c r="B252" s="335"/>
      <c r="C252" s="336" t="s">
        <v>833</v>
      </c>
      <c r="D252" s="337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  <c r="AE252" s="338"/>
      <c r="AF252" s="338"/>
      <c r="AG252" s="338"/>
      <c r="AH252" s="338"/>
      <c r="AI252" s="338"/>
      <c r="AJ252" s="338">
        <v>2</v>
      </c>
      <c r="AK252" s="339">
        <v>2</v>
      </c>
    </row>
    <row r="253" spans="1:37" s="21" customFormat="1" ht="27.75">
      <c r="A253" s="335"/>
      <c r="B253" s="335"/>
      <c r="C253" s="336" t="s">
        <v>581</v>
      </c>
      <c r="D253" s="337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  <c r="AE253" s="338">
        <v>1</v>
      </c>
      <c r="AF253" s="338"/>
      <c r="AG253" s="338"/>
      <c r="AH253" s="338"/>
      <c r="AI253" s="338"/>
      <c r="AJ253" s="338"/>
      <c r="AK253" s="339">
        <v>1</v>
      </c>
    </row>
    <row r="254" spans="1:37" s="21" customFormat="1" ht="27.75">
      <c r="A254" s="335"/>
      <c r="B254" s="335"/>
      <c r="C254" s="336" t="s">
        <v>609</v>
      </c>
      <c r="D254" s="337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>
        <v>1</v>
      </c>
      <c r="AF254" s="338"/>
      <c r="AG254" s="338"/>
      <c r="AH254" s="338"/>
      <c r="AI254" s="338"/>
      <c r="AJ254" s="338"/>
      <c r="AK254" s="339">
        <v>1</v>
      </c>
    </row>
    <row r="255" spans="1:37" s="21" customFormat="1" ht="27.75">
      <c r="A255" s="335"/>
      <c r="B255" s="342" t="s">
        <v>834</v>
      </c>
      <c r="C255" s="343"/>
      <c r="D255" s="344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>
        <v>2</v>
      </c>
      <c r="AF255" s="345"/>
      <c r="AG255" s="345"/>
      <c r="AH255" s="345">
        <v>2</v>
      </c>
      <c r="AI255" s="345">
        <v>2</v>
      </c>
      <c r="AJ255" s="345">
        <v>2</v>
      </c>
      <c r="AK255" s="346">
        <v>8</v>
      </c>
    </row>
    <row r="256" spans="1:37" s="21" customFormat="1" ht="27.75">
      <c r="A256" s="335"/>
      <c r="B256" s="331" t="s">
        <v>241</v>
      </c>
      <c r="C256" s="331" t="s">
        <v>750</v>
      </c>
      <c r="D256" s="332"/>
      <c r="E256" s="333"/>
      <c r="F256" s="333"/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>
        <v>1</v>
      </c>
      <c r="AJ256" s="333"/>
      <c r="AK256" s="334">
        <v>1</v>
      </c>
    </row>
    <row r="257" spans="1:37" s="21" customFormat="1" ht="27.75">
      <c r="A257" s="335"/>
      <c r="B257" s="335"/>
      <c r="C257" s="336" t="s">
        <v>241</v>
      </c>
      <c r="D257" s="337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  <c r="AA257" s="338"/>
      <c r="AB257" s="338"/>
      <c r="AC257" s="338"/>
      <c r="AD257" s="338"/>
      <c r="AE257" s="338"/>
      <c r="AF257" s="338">
        <v>1</v>
      </c>
      <c r="AG257" s="338"/>
      <c r="AH257" s="338"/>
      <c r="AI257" s="338"/>
      <c r="AJ257" s="338"/>
      <c r="AK257" s="339">
        <v>1</v>
      </c>
    </row>
    <row r="258" spans="1:37" s="21" customFormat="1" ht="27.75">
      <c r="A258" s="335"/>
      <c r="B258" s="342" t="s">
        <v>835</v>
      </c>
      <c r="C258" s="343"/>
      <c r="D258" s="344"/>
      <c r="E258" s="345"/>
      <c r="F258" s="345"/>
      <c r="G258" s="345"/>
      <c r="H258" s="345"/>
      <c r="I258" s="345"/>
      <c r="J258" s="345"/>
      <c r="K258" s="345"/>
      <c r="L258" s="345"/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  <c r="AB258" s="345"/>
      <c r="AC258" s="345"/>
      <c r="AD258" s="345"/>
      <c r="AE258" s="345"/>
      <c r="AF258" s="345">
        <v>1</v>
      </c>
      <c r="AG258" s="345"/>
      <c r="AH258" s="345"/>
      <c r="AI258" s="345">
        <v>1</v>
      </c>
      <c r="AJ258" s="345"/>
      <c r="AK258" s="346">
        <v>2</v>
      </c>
    </row>
    <row r="259" spans="1:37" s="21" customFormat="1" ht="27.75">
      <c r="A259" s="335"/>
      <c r="B259" s="331" t="s">
        <v>244</v>
      </c>
      <c r="C259" s="331" t="s">
        <v>746</v>
      </c>
      <c r="D259" s="332"/>
      <c r="E259" s="333"/>
      <c r="F259" s="333"/>
      <c r="G259" s="333"/>
      <c r="H259" s="333"/>
      <c r="I259" s="333"/>
      <c r="J259" s="333"/>
      <c r="K259" s="333"/>
      <c r="L259" s="333"/>
      <c r="M259" s="333"/>
      <c r="N259" s="333"/>
      <c r="O259" s="333"/>
      <c r="P259" s="333"/>
      <c r="Q259" s="333"/>
      <c r="R259" s="333"/>
      <c r="S259" s="333"/>
      <c r="T259" s="333"/>
      <c r="U259" s="333"/>
      <c r="V259" s="333"/>
      <c r="W259" s="333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3">
        <v>1</v>
      </c>
      <c r="AJ259" s="333"/>
      <c r="AK259" s="334">
        <v>1</v>
      </c>
    </row>
    <row r="260" spans="1:37" s="21" customFormat="1" ht="27.75">
      <c r="A260" s="335"/>
      <c r="B260" s="335"/>
      <c r="C260" s="336" t="s">
        <v>610</v>
      </c>
      <c r="D260" s="337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  <c r="AA260" s="338"/>
      <c r="AB260" s="338"/>
      <c r="AC260" s="338"/>
      <c r="AD260" s="338"/>
      <c r="AE260" s="338">
        <v>1</v>
      </c>
      <c r="AF260" s="338"/>
      <c r="AG260" s="338"/>
      <c r="AH260" s="338"/>
      <c r="AI260" s="338"/>
      <c r="AJ260" s="338"/>
      <c r="AK260" s="339">
        <v>1</v>
      </c>
    </row>
    <row r="261" spans="1:37" s="21" customFormat="1" ht="27.75">
      <c r="A261" s="335"/>
      <c r="B261" s="342" t="s">
        <v>836</v>
      </c>
      <c r="C261" s="343"/>
      <c r="D261" s="344"/>
      <c r="E261" s="345"/>
      <c r="F261" s="345"/>
      <c r="G261" s="345"/>
      <c r="H261" s="345"/>
      <c r="I261" s="345"/>
      <c r="J261" s="345"/>
      <c r="K261" s="345"/>
      <c r="L261" s="345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  <c r="AB261" s="345"/>
      <c r="AC261" s="345"/>
      <c r="AD261" s="345"/>
      <c r="AE261" s="345">
        <v>1</v>
      </c>
      <c r="AF261" s="345"/>
      <c r="AG261" s="345"/>
      <c r="AH261" s="345"/>
      <c r="AI261" s="345">
        <v>1</v>
      </c>
      <c r="AJ261" s="345"/>
      <c r="AK261" s="346">
        <v>2</v>
      </c>
    </row>
    <row r="262" spans="1:37" s="21" customFormat="1" ht="27.75">
      <c r="A262" s="335"/>
      <c r="B262" s="331" t="s">
        <v>34</v>
      </c>
      <c r="C262" s="331" t="s">
        <v>384</v>
      </c>
      <c r="D262" s="332"/>
      <c r="E262" s="333"/>
      <c r="F262" s="333"/>
      <c r="G262" s="333"/>
      <c r="H262" s="333"/>
      <c r="I262" s="333"/>
      <c r="J262" s="333"/>
      <c r="K262" s="333"/>
      <c r="L262" s="333"/>
      <c r="M262" s="333"/>
      <c r="N262" s="333"/>
      <c r="O262" s="333"/>
      <c r="P262" s="333"/>
      <c r="Q262" s="333"/>
      <c r="R262" s="333"/>
      <c r="S262" s="333">
        <v>1</v>
      </c>
      <c r="T262" s="333"/>
      <c r="U262" s="333"/>
      <c r="V262" s="333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4">
        <v>1</v>
      </c>
    </row>
    <row r="263" spans="1:37" s="21" customFormat="1" ht="27.75">
      <c r="A263" s="335"/>
      <c r="B263" s="342" t="s">
        <v>837</v>
      </c>
      <c r="C263" s="343"/>
      <c r="D263" s="344"/>
      <c r="E263" s="345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  <c r="Q263" s="345"/>
      <c r="R263" s="345"/>
      <c r="S263" s="345">
        <v>1</v>
      </c>
      <c r="T263" s="345"/>
      <c r="U263" s="345"/>
      <c r="V263" s="345"/>
      <c r="W263" s="345"/>
      <c r="X263" s="345"/>
      <c r="Y263" s="345"/>
      <c r="Z263" s="345"/>
      <c r="AA263" s="345"/>
      <c r="AB263" s="345"/>
      <c r="AC263" s="345"/>
      <c r="AD263" s="345"/>
      <c r="AE263" s="345"/>
      <c r="AF263" s="345"/>
      <c r="AG263" s="345"/>
      <c r="AH263" s="345"/>
      <c r="AI263" s="345"/>
      <c r="AJ263" s="345"/>
      <c r="AK263" s="346">
        <v>1</v>
      </c>
    </row>
    <row r="264" spans="1:37" s="21" customFormat="1" ht="27.75">
      <c r="A264" s="335"/>
      <c r="B264" s="331" t="s">
        <v>242</v>
      </c>
      <c r="C264" s="331" t="s">
        <v>755</v>
      </c>
      <c r="D264" s="332"/>
      <c r="E264" s="333"/>
      <c r="F264" s="333"/>
      <c r="G264" s="333"/>
      <c r="H264" s="333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 s="333"/>
      <c r="U264" s="333"/>
      <c r="V264" s="333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>
        <v>1</v>
      </c>
      <c r="AJ264" s="333"/>
      <c r="AK264" s="334">
        <v>1</v>
      </c>
    </row>
    <row r="265" spans="1:37" s="21" customFormat="1" ht="27.75">
      <c r="A265" s="335"/>
      <c r="B265" s="342" t="s">
        <v>838</v>
      </c>
      <c r="C265" s="343"/>
      <c r="D265" s="344"/>
      <c r="E265" s="345"/>
      <c r="F265" s="345"/>
      <c r="G265" s="345"/>
      <c r="H265" s="345"/>
      <c r="I265" s="345"/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  <c r="AB265" s="345"/>
      <c r="AC265" s="345"/>
      <c r="AD265" s="345"/>
      <c r="AE265" s="345"/>
      <c r="AF265" s="345"/>
      <c r="AG265" s="345"/>
      <c r="AH265" s="345"/>
      <c r="AI265" s="345">
        <v>1</v>
      </c>
      <c r="AJ265" s="345"/>
      <c r="AK265" s="346">
        <v>1</v>
      </c>
    </row>
    <row r="266" spans="1:37" s="21" customFormat="1" ht="27.75">
      <c r="A266" s="335"/>
      <c r="B266" s="331" t="s">
        <v>246</v>
      </c>
      <c r="C266" s="331" t="s">
        <v>246</v>
      </c>
      <c r="D266" s="332"/>
      <c r="E266" s="333"/>
      <c r="F266" s="333"/>
      <c r="G266" s="333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 s="333"/>
      <c r="U266" s="333"/>
      <c r="V266" s="333"/>
      <c r="W266" s="333"/>
      <c r="X266" s="333"/>
      <c r="Y266" s="333"/>
      <c r="Z266" s="333"/>
      <c r="AA266" s="333"/>
      <c r="AB266" s="333">
        <v>1</v>
      </c>
      <c r="AC266" s="333"/>
      <c r="AD266" s="333"/>
      <c r="AE266" s="333"/>
      <c r="AF266" s="333"/>
      <c r="AG266" s="333"/>
      <c r="AH266" s="333"/>
      <c r="AI266" s="333"/>
      <c r="AJ266" s="333"/>
      <c r="AK266" s="334">
        <v>1</v>
      </c>
    </row>
    <row r="267" spans="1:37" s="21" customFormat="1" ht="27.75">
      <c r="A267" s="335"/>
      <c r="B267" s="342" t="s">
        <v>839</v>
      </c>
      <c r="C267" s="343"/>
      <c r="D267" s="344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>
        <v>1</v>
      </c>
      <c r="AC267" s="345"/>
      <c r="AD267" s="345"/>
      <c r="AE267" s="345"/>
      <c r="AF267" s="345"/>
      <c r="AG267" s="345"/>
      <c r="AH267" s="345"/>
      <c r="AI267" s="345"/>
      <c r="AJ267" s="345"/>
      <c r="AK267" s="346">
        <v>1</v>
      </c>
    </row>
    <row r="268" spans="1:37" s="21" customFormat="1" ht="27.75">
      <c r="A268" s="321" t="s">
        <v>834</v>
      </c>
      <c r="B268" s="322"/>
      <c r="C268" s="322"/>
      <c r="D268" s="323"/>
      <c r="E268" s="324"/>
      <c r="F268" s="324"/>
      <c r="G268" s="324"/>
      <c r="H268" s="324"/>
      <c r="I268" s="324"/>
      <c r="J268" s="324"/>
      <c r="K268" s="324"/>
      <c r="L268" s="324">
        <v>1</v>
      </c>
      <c r="M268" s="324"/>
      <c r="N268" s="324"/>
      <c r="O268" s="324">
        <v>4</v>
      </c>
      <c r="P268" s="324">
        <v>1</v>
      </c>
      <c r="Q268" s="324">
        <v>2</v>
      </c>
      <c r="R268" s="324">
        <v>2</v>
      </c>
      <c r="S268" s="324">
        <v>1</v>
      </c>
      <c r="T268" s="324"/>
      <c r="U268" s="324"/>
      <c r="V268" s="324"/>
      <c r="W268" s="324"/>
      <c r="X268" s="324"/>
      <c r="Y268" s="324"/>
      <c r="Z268" s="324">
        <v>1</v>
      </c>
      <c r="AA268" s="324"/>
      <c r="AB268" s="324">
        <v>4</v>
      </c>
      <c r="AC268" s="324">
        <v>2</v>
      </c>
      <c r="AD268" s="324">
        <v>3</v>
      </c>
      <c r="AE268" s="324">
        <v>10</v>
      </c>
      <c r="AF268" s="324">
        <v>4</v>
      </c>
      <c r="AG268" s="324">
        <v>2</v>
      </c>
      <c r="AH268" s="324">
        <v>5</v>
      </c>
      <c r="AI268" s="324">
        <v>8</v>
      </c>
      <c r="AJ268" s="324">
        <v>5</v>
      </c>
      <c r="AK268" s="325">
        <v>55</v>
      </c>
    </row>
    <row r="269" spans="1:37" s="21" customFormat="1" ht="27.75">
      <c r="A269" s="331" t="s">
        <v>34</v>
      </c>
      <c r="B269" s="331" t="s">
        <v>258</v>
      </c>
      <c r="C269" s="331" t="s">
        <v>484</v>
      </c>
      <c r="D269" s="332"/>
      <c r="E269" s="333"/>
      <c r="F269" s="333"/>
      <c r="G269" s="333"/>
      <c r="H269" s="333"/>
      <c r="I269" s="333"/>
      <c r="J269" s="333"/>
      <c r="K269" s="333"/>
      <c r="L269" s="333"/>
      <c r="M269" s="333"/>
      <c r="N269" s="333"/>
      <c r="O269" s="333"/>
      <c r="P269" s="333"/>
      <c r="Q269" s="333"/>
      <c r="R269" s="333"/>
      <c r="S269" s="333"/>
      <c r="T269" s="333"/>
      <c r="U269" s="333"/>
      <c r="V269" s="333">
        <v>1</v>
      </c>
      <c r="W269" s="333"/>
      <c r="X269" s="333"/>
      <c r="Y269" s="333"/>
      <c r="Z269" s="333"/>
      <c r="AA269" s="333"/>
      <c r="AB269" s="333"/>
      <c r="AC269" s="333"/>
      <c r="AD269" s="333"/>
      <c r="AE269" s="333">
        <v>2</v>
      </c>
      <c r="AF269" s="333">
        <v>2</v>
      </c>
      <c r="AG269" s="333">
        <v>1</v>
      </c>
      <c r="AH269" s="333"/>
      <c r="AI269" s="333"/>
      <c r="AJ269" s="333"/>
      <c r="AK269" s="334">
        <v>6</v>
      </c>
    </row>
    <row r="270" spans="1:37" s="21" customFormat="1" ht="27.75">
      <c r="A270" s="335"/>
      <c r="B270" s="335"/>
      <c r="C270" s="336" t="s">
        <v>34</v>
      </c>
      <c r="D270" s="337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>
        <v>1</v>
      </c>
      <c r="AG270" s="338">
        <v>2</v>
      </c>
      <c r="AH270" s="338"/>
      <c r="AI270" s="338"/>
      <c r="AJ270" s="338">
        <v>1</v>
      </c>
      <c r="AK270" s="339">
        <v>4</v>
      </c>
    </row>
    <row r="271" spans="1:37" s="21" customFormat="1" ht="27.75">
      <c r="A271" s="335"/>
      <c r="B271" s="335"/>
      <c r="C271" s="336" t="s">
        <v>543</v>
      </c>
      <c r="D271" s="337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  <c r="AA271" s="338"/>
      <c r="AB271" s="338">
        <v>1</v>
      </c>
      <c r="AC271" s="338"/>
      <c r="AD271" s="338"/>
      <c r="AE271" s="338"/>
      <c r="AF271" s="338"/>
      <c r="AG271" s="338">
        <v>1</v>
      </c>
      <c r="AH271" s="338"/>
      <c r="AI271" s="338"/>
      <c r="AJ271" s="338">
        <v>1</v>
      </c>
      <c r="AK271" s="339">
        <v>3</v>
      </c>
    </row>
    <row r="272" spans="1:37" s="21" customFormat="1" ht="27.75">
      <c r="A272" s="335"/>
      <c r="B272" s="335"/>
      <c r="C272" s="336" t="s">
        <v>663</v>
      </c>
      <c r="D272" s="337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  <c r="AA272" s="338"/>
      <c r="AB272" s="338"/>
      <c r="AC272" s="338"/>
      <c r="AD272" s="338"/>
      <c r="AE272" s="338"/>
      <c r="AF272" s="338"/>
      <c r="AG272" s="338">
        <v>3</v>
      </c>
      <c r="AH272" s="338"/>
      <c r="AI272" s="338"/>
      <c r="AJ272" s="338"/>
      <c r="AK272" s="339">
        <v>3</v>
      </c>
    </row>
    <row r="273" spans="1:37" s="21" customFormat="1" ht="27.75">
      <c r="A273" s="335"/>
      <c r="B273" s="335"/>
      <c r="C273" s="336" t="s">
        <v>391</v>
      </c>
      <c r="D273" s="337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>
        <v>1</v>
      </c>
      <c r="U273" s="338"/>
      <c r="V273" s="338"/>
      <c r="W273" s="338"/>
      <c r="X273" s="338"/>
      <c r="Y273" s="338"/>
      <c r="Z273" s="338">
        <v>3</v>
      </c>
      <c r="AA273" s="338">
        <v>2</v>
      </c>
      <c r="AB273" s="338">
        <v>1</v>
      </c>
      <c r="AC273" s="338"/>
      <c r="AD273" s="338">
        <v>2</v>
      </c>
      <c r="AE273" s="338"/>
      <c r="AF273" s="338">
        <v>1</v>
      </c>
      <c r="AG273" s="338">
        <v>1</v>
      </c>
      <c r="AH273" s="338"/>
      <c r="AI273" s="338"/>
      <c r="AJ273" s="338"/>
      <c r="AK273" s="339">
        <v>11</v>
      </c>
    </row>
    <row r="274" spans="1:37" s="21" customFormat="1" ht="27.75">
      <c r="A274" s="335"/>
      <c r="B274" s="342" t="s">
        <v>840</v>
      </c>
      <c r="C274" s="343"/>
      <c r="D274" s="344"/>
      <c r="E274" s="345"/>
      <c r="F274" s="345"/>
      <c r="G274" s="345"/>
      <c r="H274" s="345"/>
      <c r="I274" s="345"/>
      <c r="J274" s="345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>
        <v>1</v>
      </c>
      <c r="U274" s="345"/>
      <c r="V274" s="345">
        <v>1</v>
      </c>
      <c r="W274" s="345"/>
      <c r="X274" s="345"/>
      <c r="Y274" s="345"/>
      <c r="Z274" s="345">
        <v>3</v>
      </c>
      <c r="AA274" s="345">
        <v>2</v>
      </c>
      <c r="AB274" s="345">
        <v>2</v>
      </c>
      <c r="AC274" s="345"/>
      <c r="AD274" s="345">
        <v>2</v>
      </c>
      <c r="AE274" s="345">
        <v>2</v>
      </c>
      <c r="AF274" s="345">
        <v>4</v>
      </c>
      <c r="AG274" s="345">
        <v>8</v>
      </c>
      <c r="AH274" s="345"/>
      <c r="AI274" s="345"/>
      <c r="AJ274" s="345">
        <v>2</v>
      </c>
      <c r="AK274" s="346">
        <v>27</v>
      </c>
    </row>
    <row r="275" spans="1:37" s="21" customFormat="1" ht="27.75">
      <c r="A275" s="335"/>
      <c r="B275" s="331" t="s">
        <v>259</v>
      </c>
      <c r="C275" s="331" t="s">
        <v>259</v>
      </c>
      <c r="D275" s="332"/>
      <c r="E275" s="333"/>
      <c r="F275" s="333"/>
      <c r="G275" s="333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>
        <v>2</v>
      </c>
      <c r="AG275" s="333">
        <v>2</v>
      </c>
      <c r="AH275" s="333"/>
      <c r="AI275" s="333"/>
      <c r="AJ275" s="333"/>
      <c r="AK275" s="334">
        <v>4</v>
      </c>
    </row>
    <row r="276" spans="1:37" s="21" customFormat="1" ht="27.75">
      <c r="A276" s="335"/>
      <c r="B276" s="335"/>
      <c r="C276" s="336" t="s">
        <v>546</v>
      </c>
      <c r="D276" s="337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/>
      <c r="AD276" s="338">
        <v>1</v>
      </c>
      <c r="AE276" s="338"/>
      <c r="AF276" s="338"/>
      <c r="AG276" s="338"/>
      <c r="AH276" s="338"/>
      <c r="AI276" s="338"/>
      <c r="AJ276" s="338"/>
      <c r="AK276" s="339">
        <v>1</v>
      </c>
    </row>
    <row r="277" spans="1:37" s="21" customFormat="1" ht="27.75">
      <c r="A277" s="335"/>
      <c r="B277" s="335"/>
      <c r="C277" s="336" t="s">
        <v>544</v>
      </c>
      <c r="D277" s="337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>
        <v>1</v>
      </c>
      <c r="AC277" s="338"/>
      <c r="AD277" s="338"/>
      <c r="AE277" s="338">
        <v>1</v>
      </c>
      <c r="AF277" s="338"/>
      <c r="AG277" s="338"/>
      <c r="AH277" s="338"/>
      <c r="AI277" s="338"/>
      <c r="AJ277" s="338"/>
      <c r="AK277" s="339">
        <v>2</v>
      </c>
    </row>
    <row r="278" spans="1:37" s="21" customFormat="1" ht="27.75">
      <c r="A278" s="335"/>
      <c r="B278" s="335"/>
      <c r="C278" s="336" t="s">
        <v>562</v>
      </c>
      <c r="D278" s="337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  <c r="AA278" s="338"/>
      <c r="AB278" s="338"/>
      <c r="AC278" s="338">
        <v>1</v>
      </c>
      <c r="AD278" s="338"/>
      <c r="AE278" s="338"/>
      <c r="AF278" s="338"/>
      <c r="AG278" s="338"/>
      <c r="AH278" s="338"/>
      <c r="AI278" s="338"/>
      <c r="AJ278" s="338"/>
      <c r="AK278" s="339">
        <v>1</v>
      </c>
    </row>
    <row r="279" spans="1:37" s="21" customFormat="1" ht="27.75">
      <c r="A279" s="335"/>
      <c r="B279" s="342" t="s">
        <v>841</v>
      </c>
      <c r="C279" s="343"/>
      <c r="D279" s="344"/>
      <c r="E279" s="345"/>
      <c r="F279" s="345"/>
      <c r="G279" s="345"/>
      <c r="H279" s="345"/>
      <c r="I279" s="345"/>
      <c r="J279" s="345"/>
      <c r="K279" s="345"/>
      <c r="L279" s="345"/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  <c r="AB279" s="345">
        <v>1</v>
      </c>
      <c r="AC279" s="345">
        <v>1</v>
      </c>
      <c r="AD279" s="345">
        <v>1</v>
      </c>
      <c r="AE279" s="345">
        <v>1</v>
      </c>
      <c r="AF279" s="345">
        <v>2</v>
      </c>
      <c r="AG279" s="345">
        <v>2</v>
      </c>
      <c r="AH279" s="345"/>
      <c r="AI279" s="345"/>
      <c r="AJ279" s="345"/>
      <c r="AK279" s="346">
        <v>8</v>
      </c>
    </row>
    <row r="280" spans="1:37" s="21" customFormat="1" ht="27.75">
      <c r="A280" s="335"/>
      <c r="B280" s="331" t="s">
        <v>266</v>
      </c>
      <c r="C280" s="331" t="s">
        <v>664</v>
      </c>
      <c r="D280" s="332"/>
      <c r="E280" s="333"/>
      <c r="F280" s="333"/>
      <c r="G280" s="333"/>
      <c r="H280" s="333"/>
      <c r="I280" s="333"/>
      <c r="J280" s="333"/>
      <c r="K280" s="333"/>
      <c r="L280" s="333"/>
      <c r="M280" s="333"/>
      <c r="N280" s="333"/>
      <c r="O280" s="333"/>
      <c r="P280" s="333"/>
      <c r="Q280" s="333"/>
      <c r="R280" s="333"/>
      <c r="S280" s="333"/>
      <c r="T280" s="333"/>
      <c r="U280" s="333"/>
      <c r="V280" s="333"/>
      <c r="W280" s="333"/>
      <c r="X280" s="333"/>
      <c r="Y280" s="333"/>
      <c r="Z280" s="333"/>
      <c r="AA280" s="333"/>
      <c r="AB280" s="333"/>
      <c r="AC280" s="333"/>
      <c r="AD280" s="333"/>
      <c r="AE280" s="333"/>
      <c r="AF280" s="333">
        <v>1</v>
      </c>
      <c r="AG280" s="333">
        <v>1</v>
      </c>
      <c r="AH280" s="333"/>
      <c r="AI280" s="333"/>
      <c r="AJ280" s="333"/>
      <c r="AK280" s="334">
        <v>2</v>
      </c>
    </row>
    <row r="281" spans="1:37" s="21" customFormat="1" ht="27.75">
      <c r="A281" s="335"/>
      <c r="B281" s="335"/>
      <c r="C281" s="336" t="s">
        <v>665</v>
      </c>
      <c r="D281" s="337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  <c r="AA281" s="338"/>
      <c r="AB281" s="338"/>
      <c r="AC281" s="338"/>
      <c r="AD281" s="338"/>
      <c r="AE281" s="338"/>
      <c r="AF281" s="338"/>
      <c r="AG281" s="338">
        <v>2</v>
      </c>
      <c r="AH281" s="338"/>
      <c r="AI281" s="338"/>
      <c r="AJ281" s="338"/>
      <c r="AK281" s="339">
        <v>2</v>
      </c>
    </row>
    <row r="282" spans="1:37" s="21" customFormat="1" ht="27.75">
      <c r="A282" s="335"/>
      <c r="B282" s="342" t="s">
        <v>842</v>
      </c>
      <c r="C282" s="343"/>
      <c r="D282" s="344"/>
      <c r="E282" s="345"/>
      <c r="F282" s="345"/>
      <c r="G282" s="345"/>
      <c r="H282" s="345"/>
      <c r="I282" s="345"/>
      <c r="J282" s="345"/>
      <c r="K282" s="345"/>
      <c r="L282" s="345"/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  <c r="AB282" s="345"/>
      <c r="AC282" s="345"/>
      <c r="AD282" s="345"/>
      <c r="AE282" s="345"/>
      <c r="AF282" s="345">
        <v>1</v>
      </c>
      <c r="AG282" s="345">
        <v>3</v>
      </c>
      <c r="AH282" s="345"/>
      <c r="AI282" s="345"/>
      <c r="AJ282" s="345"/>
      <c r="AK282" s="346">
        <v>4</v>
      </c>
    </row>
    <row r="283" spans="1:37" s="21" customFormat="1" ht="27.75">
      <c r="A283" s="335"/>
      <c r="B283" s="331" t="s">
        <v>261</v>
      </c>
      <c r="C283" s="331" t="s">
        <v>626</v>
      </c>
      <c r="D283" s="332"/>
      <c r="E283" s="333"/>
      <c r="F283" s="333"/>
      <c r="G283" s="33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333"/>
      <c r="AC283" s="333"/>
      <c r="AD283" s="333"/>
      <c r="AE283" s="333"/>
      <c r="AF283" s="333">
        <v>1</v>
      </c>
      <c r="AG283" s="333"/>
      <c r="AH283" s="333"/>
      <c r="AI283" s="333"/>
      <c r="AJ283" s="333"/>
      <c r="AK283" s="334">
        <v>1</v>
      </c>
    </row>
    <row r="284" spans="1:37" s="21" customFormat="1" ht="27.75">
      <c r="A284" s="335"/>
      <c r="B284" s="335"/>
      <c r="C284" s="336" t="s">
        <v>59</v>
      </c>
      <c r="D284" s="337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  <c r="AA284" s="338"/>
      <c r="AB284" s="338"/>
      <c r="AC284" s="338"/>
      <c r="AD284" s="338"/>
      <c r="AE284" s="338"/>
      <c r="AF284" s="338"/>
      <c r="AG284" s="338"/>
      <c r="AH284" s="338">
        <v>1</v>
      </c>
      <c r="AI284" s="338"/>
      <c r="AJ284" s="338"/>
      <c r="AK284" s="339">
        <v>1</v>
      </c>
    </row>
    <row r="285" spans="1:37" s="21" customFormat="1" ht="27.75">
      <c r="A285" s="335"/>
      <c r="B285" s="335"/>
      <c r="C285" s="336" t="s">
        <v>390</v>
      </c>
      <c r="D285" s="337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>
        <v>1</v>
      </c>
      <c r="T285" s="338"/>
      <c r="U285" s="338"/>
      <c r="V285" s="338"/>
      <c r="W285" s="338"/>
      <c r="X285" s="338"/>
      <c r="Y285" s="338"/>
      <c r="Z285" s="338"/>
      <c r="AA285" s="338"/>
      <c r="AB285" s="338"/>
      <c r="AC285" s="338"/>
      <c r="AD285" s="338"/>
      <c r="AE285" s="338"/>
      <c r="AF285" s="338"/>
      <c r="AG285" s="338"/>
      <c r="AH285" s="338"/>
      <c r="AI285" s="338"/>
      <c r="AJ285" s="338"/>
      <c r="AK285" s="339">
        <v>1</v>
      </c>
    </row>
    <row r="286" spans="1:37" s="21" customFormat="1" ht="27.75">
      <c r="A286" s="335"/>
      <c r="B286" s="342" t="s">
        <v>843</v>
      </c>
      <c r="C286" s="343"/>
      <c r="D286" s="344"/>
      <c r="E286" s="345"/>
      <c r="F286" s="345"/>
      <c r="G286" s="345"/>
      <c r="H286" s="345"/>
      <c r="I286" s="345"/>
      <c r="J286" s="345"/>
      <c r="K286" s="345"/>
      <c r="L286" s="345"/>
      <c r="M286" s="345"/>
      <c r="N286" s="345"/>
      <c r="O286" s="345"/>
      <c r="P286" s="345"/>
      <c r="Q286" s="345"/>
      <c r="R286" s="345"/>
      <c r="S286" s="345">
        <v>1</v>
      </c>
      <c r="T286" s="345"/>
      <c r="U286" s="345"/>
      <c r="V286" s="345"/>
      <c r="W286" s="345"/>
      <c r="X286" s="345"/>
      <c r="Y286" s="345"/>
      <c r="Z286" s="345"/>
      <c r="AA286" s="345"/>
      <c r="AB286" s="345"/>
      <c r="AC286" s="345"/>
      <c r="AD286" s="345"/>
      <c r="AE286" s="345"/>
      <c r="AF286" s="345">
        <v>1</v>
      </c>
      <c r="AG286" s="345"/>
      <c r="AH286" s="345">
        <v>1</v>
      </c>
      <c r="AI286" s="345"/>
      <c r="AJ286" s="345"/>
      <c r="AK286" s="346">
        <v>3</v>
      </c>
    </row>
    <row r="287" spans="1:37" s="21" customFormat="1" ht="27.75">
      <c r="A287" s="335"/>
      <c r="B287" s="331" t="s">
        <v>263</v>
      </c>
      <c r="C287" s="331" t="s">
        <v>486</v>
      </c>
      <c r="D287" s="332"/>
      <c r="E287" s="333"/>
      <c r="F287" s="333"/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3"/>
      <c r="U287" s="333"/>
      <c r="V287" s="333">
        <v>1</v>
      </c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4">
        <v>1</v>
      </c>
    </row>
    <row r="288" spans="1:37" s="21" customFormat="1" ht="27.75">
      <c r="A288" s="335"/>
      <c r="B288" s="335"/>
      <c r="C288" s="336" t="s">
        <v>274</v>
      </c>
      <c r="D288" s="337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  <c r="AA288" s="338"/>
      <c r="AB288" s="338"/>
      <c r="AC288" s="338"/>
      <c r="AD288" s="338"/>
      <c r="AE288" s="338"/>
      <c r="AF288" s="338"/>
      <c r="AG288" s="338"/>
      <c r="AH288" s="338">
        <v>1</v>
      </c>
      <c r="AI288" s="338"/>
      <c r="AJ288" s="338"/>
      <c r="AK288" s="339">
        <v>1</v>
      </c>
    </row>
    <row r="289" spans="1:37" s="21" customFormat="1" ht="27.75">
      <c r="A289" s="335"/>
      <c r="B289" s="342" t="s">
        <v>844</v>
      </c>
      <c r="C289" s="343"/>
      <c r="D289" s="344"/>
      <c r="E289" s="345"/>
      <c r="F289" s="345"/>
      <c r="G289" s="345"/>
      <c r="H289" s="345"/>
      <c r="I289" s="345"/>
      <c r="J289" s="345"/>
      <c r="K289" s="345"/>
      <c r="L289" s="345"/>
      <c r="M289" s="345"/>
      <c r="N289" s="345"/>
      <c r="O289" s="345"/>
      <c r="P289" s="345"/>
      <c r="Q289" s="345"/>
      <c r="R289" s="345"/>
      <c r="S289" s="345"/>
      <c r="T289" s="345"/>
      <c r="U289" s="345"/>
      <c r="V289" s="345">
        <v>1</v>
      </c>
      <c r="W289" s="345"/>
      <c r="X289" s="345"/>
      <c r="Y289" s="345"/>
      <c r="Z289" s="345"/>
      <c r="AA289" s="345"/>
      <c r="AB289" s="345"/>
      <c r="AC289" s="345"/>
      <c r="AD289" s="345"/>
      <c r="AE289" s="345"/>
      <c r="AF289" s="345"/>
      <c r="AG289" s="345"/>
      <c r="AH289" s="345">
        <v>1</v>
      </c>
      <c r="AI289" s="345"/>
      <c r="AJ289" s="345"/>
      <c r="AK289" s="346">
        <v>2</v>
      </c>
    </row>
    <row r="290" spans="1:37" s="21" customFormat="1" ht="27.75">
      <c r="A290" s="335"/>
      <c r="B290" s="331" t="s">
        <v>260</v>
      </c>
      <c r="C290" s="331" t="s">
        <v>260</v>
      </c>
      <c r="D290" s="332"/>
      <c r="E290" s="333"/>
      <c r="F290" s="333"/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3"/>
      <c r="U290" s="333">
        <v>1</v>
      </c>
      <c r="V290" s="333"/>
      <c r="W290" s="333"/>
      <c r="X290" s="333"/>
      <c r="Y290" s="333"/>
      <c r="Z290" s="333"/>
      <c r="AA290" s="333"/>
      <c r="AB290" s="333"/>
      <c r="AC290" s="333"/>
      <c r="AD290" s="333"/>
      <c r="AE290" s="333"/>
      <c r="AF290" s="333"/>
      <c r="AG290" s="333"/>
      <c r="AH290" s="333"/>
      <c r="AI290" s="333"/>
      <c r="AJ290" s="333"/>
      <c r="AK290" s="334">
        <v>1</v>
      </c>
    </row>
    <row r="291" spans="1:37" s="21" customFormat="1" ht="27.75">
      <c r="A291" s="335"/>
      <c r="B291" s="342" t="s">
        <v>845</v>
      </c>
      <c r="C291" s="343"/>
      <c r="D291" s="344"/>
      <c r="E291" s="345"/>
      <c r="F291" s="345"/>
      <c r="G291" s="345"/>
      <c r="H291" s="345"/>
      <c r="I291" s="345"/>
      <c r="J291" s="345"/>
      <c r="K291" s="345"/>
      <c r="L291" s="345"/>
      <c r="M291" s="345"/>
      <c r="N291" s="345"/>
      <c r="O291" s="345"/>
      <c r="P291" s="345"/>
      <c r="Q291" s="345"/>
      <c r="R291" s="345"/>
      <c r="S291" s="345"/>
      <c r="T291" s="345"/>
      <c r="U291" s="345">
        <v>1</v>
      </c>
      <c r="V291" s="345"/>
      <c r="W291" s="345"/>
      <c r="X291" s="345"/>
      <c r="Y291" s="345"/>
      <c r="Z291" s="345"/>
      <c r="AA291" s="345"/>
      <c r="AB291" s="345"/>
      <c r="AC291" s="345"/>
      <c r="AD291" s="345"/>
      <c r="AE291" s="345"/>
      <c r="AF291" s="345"/>
      <c r="AG291" s="345"/>
      <c r="AH291" s="345"/>
      <c r="AI291" s="345"/>
      <c r="AJ291" s="345"/>
      <c r="AK291" s="346">
        <v>1</v>
      </c>
    </row>
    <row r="292" spans="1:37" s="21" customFormat="1" ht="27.75">
      <c r="A292" s="335"/>
      <c r="B292" s="331" t="s">
        <v>262</v>
      </c>
      <c r="C292" s="331" t="s">
        <v>262</v>
      </c>
      <c r="D292" s="332"/>
      <c r="E292" s="333"/>
      <c r="F292" s="333"/>
      <c r="G292" s="333"/>
      <c r="H292" s="333"/>
      <c r="I292" s="333"/>
      <c r="J292" s="333"/>
      <c r="K292" s="333"/>
      <c r="L292" s="333"/>
      <c r="M292" s="333"/>
      <c r="N292" s="333"/>
      <c r="O292" s="333"/>
      <c r="P292" s="333"/>
      <c r="Q292" s="333"/>
      <c r="R292" s="333"/>
      <c r="S292" s="333"/>
      <c r="T292" s="333">
        <v>1</v>
      </c>
      <c r="U292" s="333"/>
      <c r="V292" s="333"/>
      <c r="W292" s="333"/>
      <c r="X292" s="333"/>
      <c r="Y292" s="333"/>
      <c r="Z292" s="333"/>
      <c r="AA292" s="333"/>
      <c r="AB292" s="333"/>
      <c r="AC292" s="333"/>
      <c r="AD292" s="333"/>
      <c r="AE292" s="333"/>
      <c r="AF292" s="333"/>
      <c r="AG292" s="333"/>
      <c r="AH292" s="333"/>
      <c r="AI292" s="333"/>
      <c r="AJ292" s="333"/>
      <c r="AK292" s="334">
        <v>1</v>
      </c>
    </row>
    <row r="293" spans="1:37" s="21" customFormat="1" ht="27.75">
      <c r="A293" s="335"/>
      <c r="B293" s="342" t="s">
        <v>846</v>
      </c>
      <c r="C293" s="343"/>
      <c r="D293" s="344"/>
      <c r="E293" s="345"/>
      <c r="F293" s="345"/>
      <c r="G293" s="345"/>
      <c r="H293" s="345"/>
      <c r="I293" s="345"/>
      <c r="J293" s="345"/>
      <c r="K293" s="345"/>
      <c r="L293" s="345"/>
      <c r="M293" s="345"/>
      <c r="N293" s="345"/>
      <c r="O293" s="345"/>
      <c r="P293" s="345"/>
      <c r="Q293" s="345"/>
      <c r="R293" s="345"/>
      <c r="S293" s="345"/>
      <c r="T293" s="345">
        <v>1</v>
      </c>
      <c r="U293" s="345"/>
      <c r="V293" s="345"/>
      <c r="W293" s="345"/>
      <c r="X293" s="345"/>
      <c r="Y293" s="345"/>
      <c r="Z293" s="345"/>
      <c r="AA293" s="345"/>
      <c r="AB293" s="345"/>
      <c r="AC293" s="345"/>
      <c r="AD293" s="345"/>
      <c r="AE293" s="345"/>
      <c r="AF293" s="345"/>
      <c r="AG293" s="345"/>
      <c r="AH293" s="345"/>
      <c r="AI293" s="345"/>
      <c r="AJ293" s="345"/>
      <c r="AK293" s="346">
        <v>1</v>
      </c>
    </row>
    <row r="294" spans="1:37" s="21" customFormat="1" ht="27.75">
      <c r="A294" s="321" t="s">
        <v>837</v>
      </c>
      <c r="B294" s="322"/>
      <c r="C294" s="322"/>
      <c r="D294" s="323"/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>
        <v>1</v>
      </c>
      <c r="T294" s="324">
        <v>2</v>
      </c>
      <c r="U294" s="324">
        <v>1</v>
      </c>
      <c r="V294" s="324">
        <v>2</v>
      </c>
      <c r="W294" s="324"/>
      <c r="X294" s="324"/>
      <c r="Y294" s="324"/>
      <c r="Z294" s="324">
        <v>3</v>
      </c>
      <c r="AA294" s="324">
        <v>2</v>
      </c>
      <c r="AB294" s="324">
        <v>3</v>
      </c>
      <c r="AC294" s="324">
        <v>1</v>
      </c>
      <c r="AD294" s="324">
        <v>3</v>
      </c>
      <c r="AE294" s="324">
        <v>3</v>
      </c>
      <c r="AF294" s="324">
        <v>8</v>
      </c>
      <c r="AG294" s="324">
        <v>13</v>
      </c>
      <c r="AH294" s="324">
        <v>2</v>
      </c>
      <c r="AI294" s="324"/>
      <c r="AJ294" s="324">
        <v>2</v>
      </c>
      <c r="AK294" s="325">
        <v>46</v>
      </c>
    </row>
    <row r="295" spans="1:37" s="21" customFormat="1" ht="27.75">
      <c r="A295" s="331" t="s">
        <v>58</v>
      </c>
      <c r="B295" s="331" t="s">
        <v>296</v>
      </c>
      <c r="C295" s="331" t="s">
        <v>627</v>
      </c>
      <c r="D295" s="332"/>
      <c r="E295" s="333"/>
      <c r="F295" s="333"/>
      <c r="G295" s="333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  <c r="X295" s="333"/>
      <c r="Y295" s="333"/>
      <c r="Z295" s="333"/>
      <c r="AA295" s="333"/>
      <c r="AB295" s="333"/>
      <c r="AC295" s="333"/>
      <c r="AD295" s="333">
        <v>2</v>
      </c>
      <c r="AE295" s="333"/>
      <c r="AF295" s="333">
        <v>2</v>
      </c>
      <c r="AG295" s="333"/>
      <c r="AH295" s="333">
        <v>1</v>
      </c>
      <c r="AI295" s="333"/>
      <c r="AJ295" s="333"/>
      <c r="AK295" s="334">
        <v>5</v>
      </c>
    </row>
    <row r="296" spans="1:37" s="21" customFormat="1" ht="27.75">
      <c r="A296" s="335"/>
      <c r="B296" s="335"/>
      <c r="C296" s="336" t="s">
        <v>716</v>
      </c>
      <c r="D296" s="337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>
        <v>1</v>
      </c>
      <c r="AG296" s="338"/>
      <c r="AH296" s="338"/>
      <c r="AI296" s="338">
        <v>1</v>
      </c>
      <c r="AJ296" s="338">
        <v>2</v>
      </c>
      <c r="AK296" s="339">
        <v>4</v>
      </c>
    </row>
    <row r="297" spans="1:37" s="21" customFormat="1" ht="27.75">
      <c r="A297" s="335"/>
      <c r="B297" s="335"/>
      <c r="C297" s="336" t="s">
        <v>666</v>
      </c>
      <c r="D297" s="337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  <c r="AA297" s="338"/>
      <c r="AB297" s="338"/>
      <c r="AC297" s="338"/>
      <c r="AD297" s="338">
        <v>1</v>
      </c>
      <c r="AE297" s="338">
        <v>1</v>
      </c>
      <c r="AF297" s="338"/>
      <c r="AG297" s="338"/>
      <c r="AH297" s="338"/>
      <c r="AI297" s="338">
        <v>1</v>
      </c>
      <c r="AJ297" s="338"/>
      <c r="AK297" s="339">
        <v>3</v>
      </c>
    </row>
    <row r="298" spans="1:37" s="21" customFormat="1" ht="27.75">
      <c r="A298" s="335"/>
      <c r="B298" s="335"/>
      <c r="C298" s="336" t="s">
        <v>358</v>
      </c>
      <c r="D298" s="337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  <c r="AA298" s="338"/>
      <c r="AB298" s="338">
        <v>2</v>
      </c>
      <c r="AC298" s="338"/>
      <c r="AD298" s="338"/>
      <c r="AE298" s="338"/>
      <c r="AF298" s="338"/>
      <c r="AG298" s="338"/>
      <c r="AH298" s="338"/>
      <c r="AI298" s="338"/>
      <c r="AJ298" s="338"/>
      <c r="AK298" s="339">
        <v>2</v>
      </c>
    </row>
    <row r="299" spans="1:37" s="21" customFormat="1" ht="27.75">
      <c r="A299" s="335"/>
      <c r="B299" s="342" t="s">
        <v>847</v>
      </c>
      <c r="C299" s="343"/>
      <c r="D299" s="344"/>
      <c r="E299" s="345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  <c r="AB299" s="345">
        <v>2</v>
      </c>
      <c r="AC299" s="345"/>
      <c r="AD299" s="345">
        <v>3</v>
      </c>
      <c r="AE299" s="345">
        <v>1</v>
      </c>
      <c r="AF299" s="345">
        <v>3</v>
      </c>
      <c r="AG299" s="345"/>
      <c r="AH299" s="345">
        <v>1</v>
      </c>
      <c r="AI299" s="345">
        <v>2</v>
      </c>
      <c r="AJ299" s="345">
        <v>2</v>
      </c>
      <c r="AK299" s="346">
        <v>14</v>
      </c>
    </row>
    <row r="300" spans="1:37" s="21" customFormat="1" ht="27.75">
      <c r="A300" s="335"/>
      <c r="B300" s="331" t="s">
        <v>178</v>
      </c>
      <c r="C300" s="331" t="s">
        <v>848</v>
      </c>
      <c r="D300" s="332"/>
      <c r="E300" s="333"/>
      <c r="F300" s="333"/>
      <c r="G300" s="333"/>
      <c r="H300" s="333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  <c r="X300" s="333"/>
      <c r="Y300" s="333"/>
      <c r="Z300" s="333"/>
      <c r="AA300" s="333"/>
      <c r="AB300" s="333"/>
      <c r="AC300" s="333"/>
      <c r="AD300" s="333"/>
      <c r="AE300" s="333"/>
      <c r="AF300" s="333"/>
      <c r="AG300" s="333"/>
      <c r="AH300" s="333"/>
      <c r="AI300" s="333">
        <v>1</v>
      </c>
      <c r="AJ300" s="333"/>
      <c r="AK300" s="334">
        <v>1</v>
      </c>
    </row>
    <row r="301" spans="1:37" s="21" customFormat="1" ht="27.75">
      <c r="A301" s="335"/>
      <c r="B301" s="335"/>
      <c r="C301" s="336" t="s">
        <v>223</v>
      </c>
      <c r="D301" s="337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  <c r="AA301" s="338"/>
      <c r="AB301" s="338"/>
      <c r="AC301" s="338">
        <v>1</v>
      </c>
      <c r="AD301" s="338"/>
      <c r="AE301" s="338"/>
      <c r="AF301" s="338"/>
      <c r="AG301" s="338"/>
      <c r="AH301" s="338"/>
      <c r="AI301" s="338"/>
      <c r="AJ301" s="338"/>
      <c r="AK301" s="339">
        <v>1</v>
      </c>
    </row>
    <row r="302" spans="1:37" s="21" customFormat="1" ht="27.75">
      <c r="A302" s="335"/>
      <c r="B302" s="342" t="s">
        <v>849</v>
      </c>
      <c r="C302" s="343"/>
      <c r="D302" s="344"/>
      <c r="E302" s="345"/>
      <c r="F302" s="345"/>
      <c r="G302" s="345"/>
      <c r="H302" s="345"/>
      <c r="I302" s="345"/>
      <c r="J302" s="345"/>
      <c r="K302" s="345"/>
      <c r="L302" s="345"/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  <c r="AB302" s="345"/>
      <c r="AC302" s="345">
        <v>1</v>
      </c>
      <c r="AD302" s="345"/>
      <c r="AE302" s="345"/>
      <c r="AF302" s="345"/>
      <c r="AG302" s="345"/>
      <c r="AH302" s="345"/>
      <c r="AI302" s="345">
        <v>1</v>
      </c>
      <c r="AJ302" s="345"/>
      <c r="AK302" s="346">
        <v>2</v>
      </c>
    </row>
    <row r="303" spans="1:37" s="21" customFormat="1" ht="27.75">
      <c r="A303" s="335"/>
      <c r="B303" s="331" t="s">
        <v>58</v>
      </c>
      <c r="C303" s="331" t="s">
        <v>58</v>
      </c>
      <c r="D303" s="332"/>
      <c r="E303" s="333"/>
      <c r="F303" s="333"/>
      <c r="G303" s="333"/>
      <c r="H303" s="333"/>
      <c r="I303" s="333"/>
      <c r="J303" s="333"/>
      <c r="K303" s="333"/>
      <c r="L303" s="333"/>
      <c r="M303" s="333"/>
      <c r="N303" s="333"/>
      <c r="O303" s="333"/>
      <c r="P303" s="333"/>
      <c r="Q303" s="333"/>
      <c r="R303" s="333"/>
      <c r="S303" s="333"/>
      <c r="T303" s="333"/>
      <c r="U303" s="333"/>
      <c r="V303" s="333"/>
      <c r="W303" s="333"/>
      <c r="X303" s="333"/>
      <c r="Y303" s="333"/>
      <c r="Z303" s="333"/>
      <c r="AA303" s="333"/>
      <c r="AB303" s="333"/>
      <c r="AC303" s="333"/>
      <c r="AD303" s="333">
        <v>1</v>
      </c>
      <c r="AE303" s="333"/>
      <c r="AF303" s="333"/>
      <c r="AG303" s="333"/>
      <c r="AH303" s="333"/>
      <c r="AI303" s="333"/>
      <c r="AJ303" s="333"/>
      <c r="AK303" s="334">
        <v>1</v>
      </c>
    </row>
    <row r="304" spans="1:37" s="21" customFormat="1" ht="27.75">
      <c r="A304" s="335"/>
      <c r="B304" s="342" t="s">
        <v>850</v>
      </c>
      <c r="C304" s="343"/>
      <c r="D304" s="344"/>
      <c r="E304" s="345"/>
      <c r="F304" s="345"/>
      <c r="G304" s="345"/>
      <c r="H304" s="345"/>
      <c r="I304" s="345"/>
      <c r="J304" s="345"/>
      <c r="K304" s="345"/>
      <c r="L304" s="345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  <c r="AB304" s="345"/>
      <c r="AC304" s="345"/>
      <c r="AD304" s="345">
        <v>1</v>
      </c>
      <c r="AE304" s="345"/>
      <c r="AF304" s="345"/>
      <c r="AG304" s="345"/>
      <c r="AH304" s="345"/>
      <c r="AI304" s="345"/>
      <c r="AJ304" s="345"/>
      <c r="AK304" s="346">
        <v>1</v>
      </c>
    </row>
    <row r="305" spans="1:37" s="21" customFormat="1" ht="27.75">
      <c r="A305" s="321" t="s">
        <v>850</v>
      </c>
      <c r="B305" s="322"/>
      <c r="C305" s="322"/>
      <c r="D305" s="323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>
        <v>2</v>
      </c>
      <c r="AC305" s="324">
        <v>1</v>
      </c>
      <c r="AD305" s="324">
        <v>4</v>
      </c>
      <c r="AE305" s="324">
        <v>1</v>
      </c>
      <c r="AF305" s="324">
        <v>3</v>
      </c>
      <c r="AG305" s="324"/>
      <c r="AH305" s="324">
        <v>1</v>
      </c>
      <c r="AI305" s="324">
        <v>3</v>
      </c>
      <c r="AJ305" s="324">
        <v>2</v>
      </c>
      <c r="AK305" s="325">
        <v>17</v>
      </c>
    </row>
    <row r="306" spans="1:37" s="21" customFormat="1" ht="27.75">
      <c r="A306" s="331" t="s">
        <v>27</v>
      </c>
      <c r="B306" s="331" t="s">
        <v>162</v>
      </c>
      <c r="C306" s="331" t="s">
        <v>534</v>
      </c>
      <c r="D306" s="332"/>
      <c r="E306" s="333"/>
      <c r="F306" s="333"/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  <c r="X306" s="333"/>
      <c r="Y306" s="333"/>
      <c r="Z306" s="333"/>
      <c r="AA306" s="333">
        <v>1</v>
      </c>
      <c r="AB306" s="333"/>
      <c r="AC306" s="333"/>
      <c r="AD306" s="333"/>
      <c r="AE306" s="333"/>
      <c r="AF306" s="333"/>
      <c r="AG306" s="333"/>
      <c r="AH306" s="333"/>
      <c r="AI306" s="333"/>
      <c r="AJ306" s="333">
        <v>1</v>
      </c>
      <c r="AK306" s="334">
        <v>2</v>
      </c>
    </row>
    <row r="307" spans="1:37" s="21" customFormat="1" ht="27.75">
      <c r="A307" s="335"/>
      <c r="B307" s="335"/>
      <c r="C307" s="336" t="s">
        <v>165</v>
      </c>
      <c r="D307" s="337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  <c r="AA307" s="338"/>
      <c r="AB307" s="338">
        <v>3</v>
      </c>
      <c r="AC307" s="338">
        <v>4</v>
      </c>
      <c r="AD307" s="338">
        <v>1</v>
      </c>
      <c r="AE307" s="338">
        <v>3</v>
      </c>
      <c r="AF307" s="338">
        <v>1</v>
      </c>
      <c r="AG307" s="338">
        <v>1</v>
      </c>
      <c r="AH307" s="338">
        <v>3</v>
      </c>
      <c r="AI307" s="338">
        <v>1</v>
      </c>
      <c r="AJ307" s="338"/>
      <c r="AK307" s="339">
        <v>17</v>
      </c>
    </row>
    <row r="308" spans="1:37" s="21" customFormat="1" ht="27.75">
      <c r="A308" s="335"/>
      <c r="B308" s="335"/>
      <c r="C308" s="336" t="s">
        <v>563</v>
      </c>
      <c r="D308" s="337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  <c r="AA308" s="338"/>
      <c r="AB308" s="338"/>
      <c r="AC308" s="338">
        <v>1</v>
      </c>
      <c r="AD308" s="338"/>
      <c r="AE308" s="338"/>
      <c r="AF308" s="338"/>
      <c r="AG308" s="338">
        <v>2</v>
      </c>
      <c r="AH308" s="338">
        <v>1</v>
      </c>
      <c r="AI308" s="338">
        <v>2</v>
      </c>
      <c r="AJ308" s="338"/>
      <c r="AK308" s="339">
        <v>6</v>
      </c>
    </row>
    <row r="309" spans="1:37" s="21" customFormat="1" ht="27.75">
      <c r="A309" s="335"/>
      <c r="B309" s="335"/>
      <c r="C309" s="336" t="s">
        <v>504</v>
      </c>
      <c r="D309" s="337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>
        <v>1</v>
      </c>
      <c r="AA309" s="338"/>
      <c r="AB309" s="338"/>
      <c r="AC309" s="338"/>
      <c r="AD309" s="338"/>
      <c r="AE309" s="338"/>
      <c r="AF309" s="338"/>
      <c r="AG309" s="338">
        <v>2</v>
      </c>
      <c r="AH309" s="338"/>
      <c r="AI309" s="338"/>
      <c r="AJ309" s="338"/>
      <c r="AK309" s="339">
        <v>3</v>
      </c>
    </row>
    <row r="310" spans="1:37" s="21" customFormat="1" ht="27.75">
      <c r="A310" s="335"/>
      <c r="B310" s="335"/>
      <c r="C310" s="336" t="s">
        <v>628</v>
      </c>
      <c r="D310" s="337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  <c r="AA310" s="338"/>
      <c r="AB310" s="338"/>
      <c r="AC310" s="338"/>
      <c r="AD310" s="338"/>
      <c r="AE310" s="338"/>
      <c r="AF310" s="338">
        <v>1</v>
      </c>
      <c r="AG310" s="338"/>
      <c r="AH310" s="338"/>
      <c r="AI310" s="338">
        <v>1</v>
      </c>
      <c r="AJ310" s="338">
        <v>1</v>
      </c>
      <c r="AK310" s="339">
        <v>3</v>
      </c>
    </row>
    <row r="311" spans="1:37" s="21" customFormat="1" ht="27.75">
      <c r="A311" s="335"/>
      <c r="B311" s="335"/>
      <c r="C311" s="336" t="s">
        <v>535</v>
      </c>
      <c r="D311" s="337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>
        <v>1</v>
      </c>
      <c r="AB311" s="338"/>
      <c r="AC311" s="338">
        <v>2</v>
      </c>
      <c r="AD311" s="338">
        <v>2</v>
      </c>
      <c r="AE311" s="338"/>
      <c r="AF311" s="338"/>
      <c r="AG311" s="338">
        <v>1</v>
      </c>
      <c r="AH311" s="338"/>
      <c r="AI311" s="338"/>
      <c r="AJ311" s="338"/>
      <c r="AK311" s="339">
        <v>6</v>
      </c>
    </row>
    <row r="312" spans="1:37" s="21" customFormat="1" ht="27.75">
      <c r="A312" s="335"/>
      <c r="B312" s="335"/>
      <c r="C312" s="336" t="s">
        <v>374</v>
      </c>
      <c r="D312" s="337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>
        <v>2</v>
      </c>
      <c r="R312" s="338"/>
      <c r="S312" s="338"/>
      <c r="T312" s="338"/>
      <c r="U312" s="338"/>
      <c r="V312" s="338"/>
      <c r="W312" s="338">
        <v>1</v>
      </c>
      <c r="X312" s="338"/>
      <c r="Y312" s="338"/>
      <c r="Z312" s="338"/>
      <c r="AA312" s="338"/>
      <c r="AB312" s="338">
        <v>1</v>
      </c>
      <c r="AC312" s="338"/>
      <c r="AD312" s="338"/>
      <c r="AE312" s="338">
        <v>1</v>
      </c>
      <c r="AF312" s="338"/>
      <c r="AG312" s="338"/>
      <c r="AH312" s="338"/>
      <c r="AI312" s="338"/>
      <c r="AJ312" s="338"/>
      <c r="AK312" s="339">
        <v>5</v>
      </c>
    </row>
    <row r="313" spans="1:37" s="21" customFormat="1" ht="27.75">
      <c r="A313" s="335"/>
      <c r="B313" s="335"/>
      <c r="C313" s="336" t="s">
        <v>611</v>
      </c>
      <c r="D313" s="337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  <c r="AE313" s="338">
        <v>1</v>
      </c>
      <c r="AF313" s="338">
        <v>2</v>
      </c>
      <c r="AG313" s="338"/>
      <c r="AH313" s="338"/>
      <c r="AI313" s="338"/>
      <c r="AJ313" s="338"/>
      <c r="AK313" s="339">
        <v>3</v>
      </c>
    </row>
    <row r="314" spans="1:37" s="21" customFormat="1" ht="27.75">
      <c r="A314" s="335"/>
      <c r="B314" s="335"/>
      <c r="C314" s="336" t="s">
        <v>367</v>
      </c>
      <c r="D314" s="337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>
        <v>1</v>
      </c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  <c r="AA314" s="338"/>
      <c r="AB314" s="338"/>
      <c r="AC314" s="338">
        <v>1</v>
      </c>
      <c r="AD314" s="338">
        <v>5</v>
      </c>
      <c r="AE314" s="338">
        <v>2</v>
      </c>
      <c r="AF314" s="338">
        <v>1</v>
      </c>
      <c r="AG314" s="338">
        <v>5</v>
      </c>
      <c r="AH314" s="338">
        <v>1</v>
      </c>
      <c r="AI314" s="338">
        <v>2</v>
      </c>
      <c r="AJ314" s="338">
        <v>2</v>
      </c>
      <c r="AK314" s="339">
        <v>20</v>
      </c>
    </row>
    <row r="315" spans="1:37" s="21" customFormat="1" ht="27.75">
      <c r="A315" s="335"/>
      <c r="B315" s="335"/>
      <c r="C315" s="336" t="s">
        <v>372</v>
      </c>
      <c r="D315" s="337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>
        <v>1</v>
      </c>
      <c r="Q315" s="338">
        <v>1</v>
      </c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>
        <v>2</v>
      </c>
      <c r="AB315" s="338">
        <v>3</v>
      </c>
      <c r="AC315" s="338">
        <v>3</v>
      </c>
      <c r="AD315" s="338"/>
      <c r="AE315" s="338">
        <v>1</v>
      </c>
      <c r="AF315" s="338">
        <v>2</v>
      </c>
      <c r="AG315" s="338">
        <v>1</v>
      </c>
      <c r="AH315" s="338"/>
      <c r="AI315" s="338"/>
      <c r="AJ315" s="338"/>
      <c r="AK315" s="339">
        <v>14</v>
      </c>
    </row>
    <row r="316" spans="1:37" s="21" customFormat="1" ht="27.75">
      <c r="A316" s="335"/>
      <c r="B316" s="335"/>
      <c r="C316" s="336" t="s">
        <v>162</v>
      </c>
      <c r="D316" s="337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>
        <v>1</v>
      </c>
      <c r="AK316" s="339">
        <v>1</v>
      </c>
    </row>
    <row r="317" spans="1:37" s="21" customFormat="1" ht="27.75">
      <c r="A317" s="335"/>
      <c r="B317" s="342" t="s">
        <v>851</v>
      </c>
      <c r="C317" s="343"/>
      <c r="D317" s="344"/>
      <c r="E317" s="345"/>
      <c r="F317" s="345"/>
      <c r="G317" s="345"/>
      <c r="H317" s="345"/>
      <c r="I317" s="345"/>
      <c r="J317" s="345"/>
      <c r="K317" s="345"/>
      <c r="L317" s="345"/>
      <c r="M317" s="345"/>
      <c r="N317" s="345"/>
      <c r="O317" s="345">
        <v>1</v>
      </c>
      <c r="P317" s="345">
        <v>1</v>
      </c>
      <c r="Q317" s="345">
        <v>3</v>
      </c>
      <c r="R317" s="345"/>
      <c r="S317" s="345"/>
      <c r="T317" s="345"/>
      <c r="U317" s="345"/>
      <c r="V317" s="345"/>
      <c r="W317" s="345">
        <v>1</v>
      </c>
      <c r="X317" s="345"/>
      <c r="Y317" s="345"/>
      <c r="Z317" s="345">
        <v>1</v>
      </c>
      <c r="AA317" s="345">
        <v>4</v>
      </c>
      <c r="AB317" s="345">
        <v>7</v>
      </c>
      <c r="AC317" s="345">
        <v>11</v>
      </c>
      <c r="AD317" s="345">
        <v>8</v>
      </c>
      <c r="AE317" s="345">
        <v>8</v>
      </c>
      <c r="AF317" s="345">
        <v>7</v>
      </c>
      <c r="AG317" s="345">
        <v>12</v>
      </c>
      <c r="AH317" s="345">
        <v>5</v>
      </c>
      <c r="AI317" s="345">
        <v>6</v>
      </c>
      <c r="AJ317" s="345">
        <v>5</v>
      </c>
      <c r="AK317" s="346">
        <v>80</v>
      </c>
    </row>
    <row r="318" spans="1:37" s="21" customFormat="1" ht="27.75">
      <c r="A318" s="335"/>
      <c r="B318" s="331" t="s">
        <v>251</v>
      </c>
      <c r="C318" s="331" t="s">
        <v>506</v>
      </c>
      <c r="D318" s="332"/>
      <c r="E318" s="333"/>
      <c r="F318" s="333"/>
      <c r="G318" s="333"/>
      <c r="H318" s="333"/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333"/>
      <c r="T318" s="333"/>
      <c r="U318" s="333"/>
      <c r="V318" s="333"/>
      <c r="W318" s="333"/>
      <c r="X318" s="333"/>
      <c r="Y318" s="333"/>
      <c r="Z318" s="333">
        <v>1</v>
      </c>
      <c r="AA318" s="333"/>
      <c r="AB318" s="333">
        <v>1</v>
      </c>
      <c r="AC318" s="333"/>
      <c r="AD318" s="333"/>
      <c r="AE318" s="333">
        <v>1</v>
      </c>
      <c r="AF318" s="333">
        <v>1</v>
      </c>
      <c r="AG318" s="333"/>
      <c r="AH318" s="333"/>
      <c r="AI318" s="333"/>
      <c r="AJ318" s="333">
        <v>1</v>
      </c>
      <c r="AK318" s="334">
        <v>5</v>
      </c>
    </row>
    <row r="319" spans="1:37" s="21" customFormat="1" ht="27.75">
      <c r="A319" s="335"/>
      <c r="B319" s="335"/>
      <c r="C319" s="336" t="s">
        <v>743</v>
      </c>
      <c r="D319" s="337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38"/>
      <c r="AC319" s="338"/>
      <c r="AD319" s="338"/>
      <c r="AE319" s="338"/>
      <c r="AF319" s="338"/>
      <c r="AG319" s="338"/>
      <c r="AH319" s="338"/>
      <c r="AI319" s="338">
        <v>1</v>
      </c>
      <c r="AJ319" s="338"/>
      <c r="AK319" s="339">
        <v>1</v>
      </c>
    </row>
    <row r="320" spans="1:37" s="21" customFormat="1" ht="27.75">
      <c r="A320" s="335"/>
      <c r="B320" s="335"/>
      <c r="C320" s="336" t="s">
        <v>549</v>
      </c>
      <c r="D320" s="337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  <c r="AA320" s="338"/>
      <c r="AB320" s="338"/>
      <c r="AC320" s="338"/>
      <c r="AD320" s="338"/>
      <c r="AE320" s="338">
        <v>1</v>
      </c>
      <c r="AF320" s="338">
        <v>1</v>
      </c>
      <c r="AG320" s="338"/>
      <c r="AH320" s="338"/>
      <c r="AI320" s="338"/>
      <c r="AJ320" s="338"/>
      <c r="AK320" s="339">
        <v>2</v>
      </c>
    </row>
    <row r="321" spans="1:37" s="21" customFormat="1" ht="27.75">
      <c r="A321" s="335"/>
      <c r="B321" s="335"/>
      <c r="C321" s="336" t="s">
        <v>536</v>
      </c>
      <c r="D321" s="337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  <c r="AA321" s="338">
        <v>1</v>
      </c>
      <c r="AB321" s="338"/>
      <c r="AC321" s="338"/>
      <c r="AD321" s="338"/>
      <c r="AE321" s="338"/>
      <c r="AF321" s="338"/>
      <c r="AG321" s="338"/>
      <c r="AH321" s="338"/>
      <c r="AI321" s="338"/>
      <c r="AJ321" s="338">
        <v>1</v>
      </c>
      <c r="AK321" s="339">
        <v>2</v>
      </c>
    </row>
    <row r="322" spans="1:37" s="21" customFormat="1" ht="27.75">
      <c r="A322" s="335"/>
      <c r="B322" s="335"/>
      <c r="C322" s="336" t="s">
        <v>584</v>
      </c>
      <c r="D322" s="337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>
        <v>1</v>
      </c>
      <c r="AD322" s="338"/>
      <c r="AE322" s="338"/>
      <c r="AF322" s="338"/>
      <c r="AG322" s="338"/>
      <c r="AH322" s="338"/>
      <c r="AI322" s="338"/>
      <c r="AJ322" s="338"/>
      <c r="AK322" s="339">
        <v>1</v>
      </c>
    </row>
    <row r="323" spans="1:37" s="21" customFormat="1" ht="27.75">
      <c r="A323" s="335"/>
      <c r="B323" s="335"/>
      <c r="C323" s="336" t="s">
        <v>667</v>
      </c>
      <c r="D323" s="337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8">
        <v>3</v>
      </c>
      <c r="AH323" s="338">
        <v>1</v>
      </c>
      <c r="AI323" s="338">
        <v>2</v>
      </c>
      <c r="AJ323" s="338"/>
      <c r="AK323" s="339">
        <v>6</v>
      </c>
    </row>
    <row r="324" spans="1:37" s="21" customFormat="1" ht="27.75">
      <c r="A324" s="335"/>
      <c r="B324" s="335"/>
      <c r="C324" s="336" t="s">
        <v>487</v>
      </c>
      <c r="D324" s="337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>
        <v>1</v>
      </c>
      <c r="X324" s="338"/>
      <c r="Y324" s="338">
        <v>1</v>
      </c>
      <c r="Z324" s="338"/>
      <c r="AA324" s="338"/>
      <c r="AB324" s="338"/>
      <c r="AC324" s="338"/>
      <c r="AD324" s="338">
        <v>1</v>
      </c>
      <c r="AE324" s="338"/>
      <c r="AF324" s="338"/>
      <c r="AG324" s="338">
        <v>1</v>
      </c>
      <c r="AH324" s="338"/>
      <c r="AI324" s="338"/>
      <c r="AJ324" s="338"/>
      <c r="AK324" s="339">
        <v>4</v>
      </c>
    </row>
    <row r="325" spans="1:37" s="21" customFormat="1" ht="27.75">
      <c r="A325" s="335"/>
      <c r="B325" s="335"/>
      <c r="C325" s="336" t="s">
        <v>668</v>
      </c>
      <c r="D325" s="337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38"/>
      <c r="AC325" s="338"/>
      <c r="AD325" s="338"/>
      <c r="AE325" s="338"/>
      <c r="AF325" s="338"/>
      <c r="AG325" s="338">
        <v>1</v>
      </c>
      <c r="AH325" s="338"/>
      <c r="AI325" s="338"/>
      <c r="AJ325" s="338"/>
      <c r="AK325" s="339">
        <v>1</v>
      </c>
    </row>
    <row r="326" spans="1:37" s="21" customFormat="1" ht="27.75">
      <c r="A326" s="335"/>
      <c r="B326" s="335"/>
      <c r="C326" s="336" t="s">
        <v>564</v>
      </c>
      <c r="D326" s="337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>
        <v>1</v>
      </c>
      <c r="AD326" s="338"/>
      <c r="AE326" s="338"/>
      <c r="AF326" s="338"/>
      <c r="AG326" s="338"/>
      <c r="AH326" s="338"/>
      <c r="AI326" s="338"/>
      <c r="AJ326" s="338"/>
      <c r="AK326" s="339">
        <v>1</v>
      </c>
    </row>
    <row r="327" spans="1:37" s="21" customFormat="1" ht="27.75">
      <c r="A327" s="335"/>
      <c r="B327" s="335"/>
      <c r="C327" s="336" t="s">
        <v>629</v>
      </c>
      <c r="D327" s="337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/>
      <c r="AE327" s="338"/>
      <c r="AF327" s="338">
        <v>1</v>
      </c>
      <c r="AG327" s="338"/>
      <c r="AH327" s="338">
        <v>1</v>
      </c>
      <c r="AI327" s="338"/>
      <c r="AJ327" s="338"/>
      <c r="AK327" s="339">
        <v>2</v>
      </c>
    </row>
    <row r="328" spans="1:37" s="21" customFormat="1" ht="27.75">
      <c r="A328" s="335"/>
      <c r="B328" s="335"/>
      <c r="C328" s="336" t="s">
        <v>171</v>
      </c>
      <c r="D328" s="337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38"/>
      <c r="AC328" s="338"/>
      <c r="AD328" s="338"/>
      <c r="AE328" s="338">
        <v>1</v>
      </c>
      <c r="AF328" s="338"/>
      <c r="AG328" s="338"/>
      <c r="AH328" s="338"/>
      <c r="AI328" s="338"/>
      <c r="AJ328" s="338"/>
      <c r="AK328" s="339">
        <v>1</v>
      </c>
    </row>
    <row r="329" spans="1:37" s="21" customFormat="1" ht="27.75">
      <c r="A329" s="335"/>
      <c r="B329" s="335"/>
      <c r="C329" s="336" t="s">
        <v>630</v>
      </c>
      <c r="D329" s="337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>
        <v>1</v>
      </c>
      <c r="AG329" s="338"/>
      <c r="AH329" s="338"/>
      <c r="AI329" s="338"/>
      <c r="AJ329" s="338"/>
      <c r="AK329" s="339">
        <v>1</v>
      </c>
    </row>
    <row r="330" spans="1:37" s="21" customFormat="1" ht="27.75">
      <c r="A330" s="335"/>
      <c r="B330" s="342" t="s">
        <v>852</v>
      </c>
      <c r="C330" s="343"/>
      <c r="D330" s="344"/>
      <c r="E330" s="345"/>
      <c r="F330" s="345"/>
      <c r="G330" s="345"/>
      <c r="H330" s="345"/>
      <c r="I330" s="345"/>
      <c r="J330" s="345"/>
      <c r="K330" s="345"/>
      <c r="L330" s="345"/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>
        <v>1</v>
      </c>
      <c r="X330" s="345"/>
      <c r="Y330" s="345">
        <v>1</v>
      </c>
      <c r="Z330" s="345">
        <v>1</v>
      </c>
      <c r="AA330" s="345">
        <v>1</v>
      </c>
      <c r="AB330" s="345">
        <v>1</v>
      </c>
      <c r="AC330" s="345">
        <v>2</v>
      </c>
      <c r="AD330" s="345">
        <v>1</v>
      </c>
      <c r="AE330" s="345">
        <v>3</v>
      </c>
      <c r="AF330" s="345">
        <v>4</v>
      </c>
      <c r="AG330" s="345">
        <v>5</v>
      </c>
      <c r="AH330" s="345">
        <v>2</v>
      </c>
      <c r="AI330" s="345">
        <v>3</v>
      </c>
      <c r="AJ330" s="345">
        <v>2</v>
      </c>
      <c r="AK330" s="346">
        <v>27</v>
      </c>
    </row>
    <row r="331" spans="1:37" s="21" customFormat="1" ht="27.75">
      <c r="A331" s="335"/>
      <c r="B331" s="331" t="s">
        <v>256</v>
      </c>
      <c r="C331" s="331" t="s">
        <v>582</v>
      </c>
      <c r="D331" s="332"/>
      <c r="E331" s="333"/>
      <c r="F331" s="333"/>
      <c r="G331" s="333"/>
      <c r="H331" s="333"/>
      <c r="I331" s="333"/>
      <c r="J331" s="333"/>
      <c r="K331" s="333"/>
      <c r="L331" s="333"/>
      <c r="M331" s="333"/>
      <c r="N331" s="333"/>
      <c r="O331" s="333"/>
      <c r="P331" s="333"/>
      <c r="Q331" s="333"/>
      <c r="R331" s="333"/>
      <c r="S331" s="333"/>
      <c r="T331" s="333"/>
      <c r="U331" s="333"/>
      <c r="V331" s="333"/>
      <c r="W331" s="333"/>
      <c r="X331" s="333"/>
      <c r="Y331" s="333"/>
      <c r="Z331" s="333"/>
      <c r="AA331" s="333"/>
      <c r="AB331" s="333"/>
      <c r="AC331" s="333"/>
      <c r="AD331" s="333">
        <v>1</v>
      </c>
      <c r="AE331" s="333"/>
      <c r="AF331" s="333"/>
      <c r="AG331" s="333"/>
      <c r="AH331" s="333"/>
      <c r="AI331" s="333"/>
      <c r="AJ331" s="333"/>
      <c r="AK331" s="334">
        <v>1</v>
      </c>
    </row>
    <row r="332" spans="1:37" s="21" customFormat="1" ht="27.75">
      <c r="A332" s="335"/>
      <c r="B332" s="335"/>
      <c r="C332" s="336" t="s">
        <v>350</v>
      </c>
      <c r="D332" s="337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  <c r="AA332" s="338"/>
      <c r="AB332" s="338">
        <v>2</v>
      </c>
      <c r="AC332" s="338">
        <v>1</v>
      </c>
      <c r="AD332" s="338">
        <v>1</v>
      </c>
      <c r="AE332" s="338">
        <v>1</v>
      </c>
      <c r="AF332" s="338"/>
      <c r="AG332" s="338"/>
      <c r="AH332" s="338"/>
      <c r="AI332" s="338"/>
      <c r="AJ332" s="338"/>
      <c r="AK332" s="339">
        <v>5</v>
      </c>
    </row>
    <row r="333" spans="1:37" s="21" customFormat="1" ht="27.75">
      <c r="A333" s="335"/>
      <c r="B333" s="335"/>
      <c r="C333" s="336" t="s">
        <v>546</v>
      </c>
      <c r="D333" s="337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  <c r="AA333" s="338"/>
      <c r="AB333" s="338"/>
      <c r="AC333" s="338">
        <v>2</v>
      </c>
      <c r="AD333" s="338"/>
      <c r="AE333" s="338"/>
      <c r="AF333" s="338"/>
      <c r="AG333" s="338"/>
      <c r="AH333" s="338"/>
      <c r="AI333" s="338"/>
      <c r="AJ333" s="338">
        <v>1</v>
      </c>
      <c r="AK333" s="339">
        <v>3</v>
      </c>
    </row>
    <row r="334" spans="1:37" s="21" customFormat="1" ht="27.75">
      <c r="A334" s="335"/>
      <c r="B334" s="335"/>
      <c r="C334" s="336" t="s">
        <v>256</v>
      </c>
      <c r="D334" s="337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>
        <v>1</v>
      </c>
      <c r="AA334" s="338"/>
      <c r="AB334" s="338"/>
      <c r="AC334" s="338"/>
      <c r="AD334" s="338"/>
      <c r="AE334" s="338"/>
      <c r="AF334" s="338"/>
      <c r="AG334" s="338"/>
      <c r="AH334" s="338"/>
      <c r="AI334" s="338"/>
      <c r="AJ334" s="338"/>
      <c r="AK334" s="339">
        <v>1</v>
      </c>
    </row>
    <row r="335" spans="1:37" s="21" customFormat="1" ht="27.75">
      <c r="A335" s="335"/>
      <c r="B335" s="335"/>
      <c r="C335" s="336" t="s">
        <v>583</v>
      </c>
      <c r="D335" s="337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  <c r="AA335" s="338"/>
      <c r="AB335" s="338"/>
      <c r="AC335" s="338"/>
      <c r="AD335" s="338">
        <v>1</v>
      </c>
      <c r="AE335" s="338"/>
      <c r="AF335" s="338">
        <v>1</v>
      </c>
      <c r="AG335" s="338"/>
      <c r="AH335" s="338"/>
      <c r="AI335" s="338">
        <v>1</v>
      </c>
      <c r="AJ335" s="338"/>
      <c r="AK335" s="339">
        <v>3</v>
      </c>
    </row>
    <row r="336" spans="1:37" s="21" customFormat="1" ht="27.75">
      <c r="A336" s="335"/>
      <c r="B336" s="342" t="s">
        <v>853</v>
      </c>
      <c r="C336" s="343"/>
      <c r="D336" s="344"/>
      <c r="E336" s="345"/>
      <c r="F336" s="345"/>
      <c r="G336" s="345"/>
      <c r="H336" s="345"/>
      <c r="I336" s="345"/>
      <c r="J336" s="345"/>
      <c r="K336" s="345"/>
      <c r="L336" s="345"/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>
        <v>1</v>
      </c>
      <c r="AA336" s="345"/>
      <c r="AB336" s="345">
        <v>2</v>
      </c>
      <c r="AC336" s="345">
        <v>3</v>
      </c>
      <c r="AD336" s="345">
        <v>3</v>
      </c>
      <c r="AE336" s="345">
        <v>1</v>
      </c>
      <c r="AF336" s="345">
        <v>1</v>
      </c>
      <c r="AG336" s="345"/>
      <c r="AH336" s="345"/>
      <c r="AI336" s="345">
        <v>1</v>
      </c>
      <c r="AJ336" s="345">
        <v>1</v>
      </c>
      <c r="AK336" s="346">
        <v>13</v>
      </c>
    </row>
    <row r="337" spans="1:37" s="21" customFormat="1" ht="27.75">
      <c r="A337" s="335"/>
      <c r="B337" s="331" t="s">
        <v>192</v>
      </c>
      <c r="C337" s="331" t="s">
        <v>385</v>
      </c>
      <c r="D337" s="332"/>
      <c r="E337" s="333"/>
      <c r="F337" s="333"/>
      <c r="G337" s="333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>
        <v>1</v>
      </c>
      <c r="T337" s="333"/>
      <c r="U337" s="333"/>
      <c r="V337" s="333"/>
      <c r="W337" s="333"/>
      <c r="X337" s="333"/>
      <c r="Y337" s="333"/>
      <c r="Z337" s="333"/>
      <c r="AA337" s="333"/>
      <c r="AB337" s="333"/>
      <c r="AC337" s="333"/>
      <c r="AD337" s="333"/>
      <c r="AE337" s="333"/>
      <c r="AF337" s="333"/>
      <c r="AG337" s="333"/>
      <c r="AH337" s="333"/>
      <c r="AI337" s="333"/>
      <c r="AJ337" s="333"/>
      <c r="AK337" s="334">
        <v>1</v>
      </c>
    </row>
    <row r="338" spans="1:37" s="21" customFormat="1" ht="27.75">
      <c r="A338" s="335"/>
      <c r="B338" s="335"/>
      <c r="C338" s="336" t="s">
        <v>669</v>
      </c>
      <c r="D338" s="337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  <c r="AA338" s="338"/>
      <c r="AB338" s="338"/>
      <c r="AC338" s="338"/>
      <c r="AD338" s="338"/>
      <c r="AE338" s="338"/>
      <c r="AF338" s="338"/>
      <c r="AG338" s="338">
        <v>2</v>
      </c>
      <c r="AH338" s="338"/>
      <c r="AI338" s="338"/>
      <c r="AJ338" s="338"/>
      <c r="AK338" s="339">
        <v>2</v>
      </c>
    </row>
    <row r="339" spans="1:37" s="21" customFormat="1" ht="27.75">
      <c r="A339" s="335"/>
      <c r="B339" s="335"/>
      <c r="C339" s="336" t="s">
        <v>631</v>
      </c>
      <c r="D339" s="337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38"/>
      <c r="AC339" s="338"/>
      <c r="AD339" s="338"/>
      <c r="AE339" s="338"/>
      <c r="AF339" s="338">
        <v>1</v>
      </c>
      <c r="AG339" s="338"/>
      <c r="AH339" s="338"/>
      <c r="AI339" s="338"/>
      <c r="AJ339" s="338"/>
      <c r="AK339" s="339">
        <v>1</v>
      </c>
    </row>
    <row r="340" spans="1:37" s="21" customFormat="1" ht="27.75">
      <c r="A340" s="335"/>
      <c r="B340" s="335"/>
      <c r="C340" s="336" t="s">
        <v>537</v>
      </c>
      <c r="D340" s="337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  <c r="AA340" s="338">
        <v>1</v>
      </c>
      <c r="AB340" s="338">
        <v>1</v>
      </c>
      <c r="AC340" s="338"/>
      <c r="AD340" s="338"/>
      <c r="AE340" s="338"/>
      <c r="AF340" s="338"/>
      <c r="AG340" s="338"/>
      <c r="AH340" s="338"/>
      <c r="AI340" s="338"/>
      <c r="AJ340" s="338"/>
      <c r="AK340" s="339">
        <v>2</v>
      </c>
    </row>
    <row r="341" spans="1:37" s="21" customFormat="1" ht="27.75">
      <c r="A341" s="335"/>
      <c r="B341" s="335"/>
      <c r="C341" s="336" t="s">
        <v>717</v>
      </c>
      <c r="D341" s="337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  <c r="AA341" s="338"/>
      <c r="AB341" s="338"/>
      <c r="AC341" s="338"/>
      <c r="AD341" s="338"/>
      <c r="AE341" s="338"/>
      <c r="AF341" s="338"/>
      <c r="AG341" s="338"/>
      <c r="AH341" s="338">
        <v>1</v>
      </c>
      <c r="AI341" s="338"/>
      <c r="AJ341" s="338"/>
      <c r="AK341" s="339">
        <v>1</v>
      </c>
    </row>
    <row r="342" spans="1:37" s="21" customFormat="1" ht="27.75">
      <c r="A342" s="335"/>
      <c r="B342" s="335"/>
      <c r="C342" s="336" t="s">
        <v>221</v>
      </c>
      <c r="D342" s="337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>
        <v>1</v>
      </c>
      <c r="AD342" s="338"/>
      <c r="AE342" s="338"/>
      <c r="AF342" s="338"/>
      <c r="AG342" s="338"/>
      <c r="AH342" s="338"/>
      <c r="AI342" s="338"/>
      <c r="AJ342" s="338"/>
      <c r="AK342" s="339">
        <v>1</v>
      </c>
    </row>
    <row r="343" spans="1:37" s="21" customFormat="1" ht="27.75">
      <c r="A343" s="335"/>
      <c r="B343" s="335"/>
      <c r="C343" s="336" t="s">
        <v>624</v>
      </c>
      <c r="D343" s="337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  <c r="AA343" s="338"/>
      <c r="AB343" s="338"/>
      <c r="AC343" s="338"/>
      <c r="AD343" s="338"/>
      <c r="AE343" s="338"/>
      <c r="AF343" s="338"/>
      <c r="AG343" s="338">
        <v>1</v>
      </c>
      <c r="AH343" s="338"/>
      <c r="AI343" s="338"/>
      <c r="AJ343" s="338"/>
      <c r="AK343" s="339">
        <v>1</v>
      </c>
    </row>
    <row r="344" spans="1:37" s="21" customFormat="1" ht="27.75">
      <c r="A344" s="335"/>
      <c r="B344" s="335"/>
      <c r="C344" s="336" t="s">
        <v>585</v>
      </c>
      <c r="D344" s="337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  <c r="AA344" s="338"/>
      <c r="AB344" s="338"/>
      <c r="AC344" s="338"/>
      <c r="AD344" s="338">
        <v>1</v>
      </c>
      <c r="AE344" s="338"/>
      <c r="AF344" s="338"/>
      <c r="AG344" s="338"/>
      <c r="AH344" s="338"/>
      <c r="AI344" s="338"/>
      <c r="AJ344" s="338"/>
      <c r="AK344" s="339">
        <v>1</v>
      </c>
    </row>
    <row r="345" spans="1:37" s="21" customFormat="1" ht="27.75">
      <c r="A345" s="335"/>
      <c r="B345" s="335"/>
      <c r="C345" s="336" t="s">
        <v>538</v>
      </c>
      <c r="D345" s="337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>
        <v>1</v>
      </c>
      <c r="X345" s="338"/>
      <c r="Y345" s="338"/>
      <c r="Z345" s="338"/>
      <c r="AA345" s="338"/>
      <c r="AB345" s="338"/>
      <c r="AC345" s="338">
        <v>1</v>
      </c>
      <c r="AD345" s="338"/>
      <c r="AE345" s="338"/>
      <c r="AF345" s="338"/>
      <c r="AG345" s="338"/>
      <c r="AH345" s="338"/>
      <c r="AI345" s="338">
        <v>1</v>
      </c>
      <c r="AJ345" s="338"/>
      <c r="AK345" s="339">
        <v>3</v>
      </c>
    </row>
    <row r="346" spans="1:37" s="21" customFormat="1" ht="27.75">
      <c r="A346" s="335"/>
      <c r="B346" s="342" t="s">
        <v>854</v>
      </c>
      <c r="C346" s="343"/>
      <c r="D346" s="344"/>
      <c r="E346" s="345"/>
      <c r="F346" s="345"/>
      <c r="G346" s="345"/>
      <c r="H346" s="345"/>
      <c r="I346" s="345"/>
      <c r="J346" s="345"/>
      <c r="K346" s="345"/>
      <c r="L346" s="345"/>
      <c r="M346" s="345"/>
      <c r="N346" s="345"/>
      <c r="O346" s="345"/>
      <c r="P346" s="345"/>
      <c r="Q346" s="345"/>
      <c r="R346" s="345"/>
      <c r="S346" s="345">
        <v>1</v>
      </c>
      <c r="T346" s="345"/>
      <c r="U346" s="345"/>
      <c r="V346" s="345"/>
      <c r="W346" s="345">
        <v>1</v>
      </c>
      <c r="X346" s="345"/>
      <c r="Y346" s="345"/>
      <c r="Z346" s="345"/>
      <c r="AA346" s="345">
        <v>1</v>
      </c>
      <c r="AB346" s="345">
        <v>1</v>
      </c>
      <c r="AC346" s="345">
        <v>2</v>
      </c>
      <c r="AD346" s="345">
        <v>1</v>
      </c>
      <c r="AE346" s="345"/>
      <c r="AF346" s="345">
        <v>1</v>
      </c>
      <c r="AG346" s="345">
        <v>3</v>
      </c>
      <c r="AH346" s="345">
        <v>1</v>
      </c>
      <c r="AI346" s="345">
        <v>1</v>
      </c>
      <c r="AJ346" s="345"/>
      <c r="AK346" s="346">
        <v>13</v>
      </c>
    </row>
    <row r="347" spans="1:37" s="21" customFormat="1" ht="27.75">
      <c r="A347" s="335"/>
      <c r="B347" s="331" t="s">
        <v>254</v>
      </c>
      <c r="C347" s="331" t="s">
        <v>254</v>
      </c>
      <c r="D347" s="332"/>
      <c r="E347" s="333"/>
      <c r="F347" s="333"/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/>
      <c r="Y347" s="333"/>
      <c r="Z347" s="333"/>
      <c r="AA347" s="333"/>
      <c r="AB347" s="333"/>
      <c r="AC347" s="333">
        <v>1</v>
      </c>
      <c r="AD347" s="333"/>
      <c r="AE347" s="333"/>
      <c r="AF347" s="333"/>
      <c r="AG347" s="333">
        <v>1</v>
      </c>
      <c r="AH347" s="333"/>
      <c r="AI347" s="333"/>
      <c r="AJ347" s="333"/>
      <c r="AK347" s="334">
        <v>2</v>
      </c>
    </row>
    <row r="348" spans="1:37" s="21" customFormat="1" ht="27.75">
      <c r="A348" s="335"/>
      <c r="B348" s="335"/>
      <c r="C348" s="336" t="s">
        <v>612</v>
      </c>
      <c r="D348" s="337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38"/>
      <c r="AC348" s="338"/>
      <c r="AD348" s="338"/>
      <c r="AE348" s="338">
        <v>1</v>
      </c>
      <c r="AF348" s="338"/>
      <c r="AG348" s="338"/>
      <c r="AH348" s="338"/>
      <c r="AI348" s="338"/>
      <c r="AJ348" s="338"/>
      <c r="AK348" s="339">
        <v>1</v>
      </c>
    </row>
    <row r="349" spans="1:37" s="21" customFormat="1" ht="27.75">
      <c r="A349" s="335"/>
      <c r="B349" s="335"/>
      <c r="C349" s="336" t="s">
        <v>542</v>
      </c>
      <c r="D349" s="337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  <c r="AA349" s="338"/>
      <c r="AB349" s="338"/>
      <c r="AC349" s="338"/>
      <c r="AD349" s="338"/>
      <c r="AE349" s="338"/>
      <c r="AF349" s="338"/>
      <c r="AG349" s="338"/>
      <c r="AH349" s="338"/>
      <c r="AI349" s="338">
        <v>1</v>
      </c>
      <c r="AJ349" s="338"/>
      <c r="AK349" s="339">
        <v>1</v>
      </c>
    </row>
    <row r="350" spans="1:37" s="21" customFormat="1" ht="27.75">
      <c r="A350" s="335"/>
      <c r="B350" s="335"/>
      <c r="C350" s="336" t="s">
        <v>545</v>
      </c>
      <c r="D350" s="337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>
        <v>1</v>
      </c>
      <c r="AC350" s="338"/>
      <c r="AD350" s="338"/>
      <c r="AE350" s="338"/>
      <c r="AF350" s="338"/>
      <c r="AG350" s="338"/>
      <c r="AH350" s="338"/>
      <c r="AI350" s="338"/>
      <c r="AJ350" s="338"/>
      <c r="AK350" s="339">
        <v>1</v>
      </c>
    </row>
    <row r="351" spans="1:37" s="21" customFormat="1" ht="27.75">
      <c r="A351" s="335"/>
      <c r="B351" s="335"/>
      <c r="C351" s="336" t="s">
        <v>500</v>
      </c>
      <c r="D351" s="337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>
        <v>1</v>
      </c>
      <c r="Z351" s="338"/>
      <c r="AA351" s="338"/>
      <c r="AB351" s="338"/>
      <c r="AC351" s="338"/>
      <c r="AD351" s="338"/>
      <c r="AE351" s="338"/>
      <c r="AF351" s="338">
        <v>1</v>
      </c>
      <c r="AG351" s="338">
        <v>1</v>
      </c>
      <c r="AH351" s="338"/>
      <c r="AI351" s="338"/>
      <c r="AJ351" s="338"/>
      <c r="AK351" s="339">
        <v>3</v>
      </c>
    </row>
    <row r="352" spans="1:37" s="21" customFormat="1" ht="27.75">
      <c r="A352" s="335"/>
      <c r="B352" s="335"/>
      <c r="C352" s="336" t="s">
        <v>505</v>
      </c>
      <c r="D352" s="337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>
        <v>3</v>
      </c>
      <c r="AA352" s="338">
        <v>1</v>
      </c>
      <c r="AB352" s="338"/>
      <c r="AC352" s="338"/>
      <c r="AD352" s="338"/>
      <c r="AE352" s="338"/>
      <c r="AF352" s="338"/>
      <c r="AG352" s="338"/>
      <c r="AH352" s="338"/>
      <c r="AI352" s="338"/>
      <c r="AJ352" s="338"/>
      <c r="AK352" s="339">
        <v>4</v>
      </c>
    </row>
    <row r="353" spans="1:37" s="21" customFormat="1" ht="27.75">
      <c r="A353" s="335"/>
      <c r="B353" s="342" t="s">
        <v>855</v>
      </c>
      <c r="C353" s="343"/>
      <c r="D353" s="344"/>
      <c r="E353" s="345"/>
      <c r="F353" s="345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>
        <v>1</v>
      </c>
      <c r="Z353" s="345">
        <v>3</v>
      </c>
      <c r="AA353" s="345">
        <v>1</v>
      </c>
      <c r="AB353" s="345">
        <v>1</v>
      </c>
      <c r="AC353" s="345">
        <v>1</v>
      </c>
      <c r="AD353" s="345"/>
      <c r="AE353" s="345">
        <v>1</v>
      </c>
      <c r="AF353" s="345">
        <v>1</v>
      </c>
      <c r="AG353" s="345">
        <v>2</v>
      </c>
      <c r="AH353" s="345"/>
      <c r="AI353" s="345">
        <v>1</v>
      </c>
      <c r="AJ353" s="345"/>
      <c r="AK353" s="346">
        <v>12</v>
      </c>
    </row>
    <row r="354" spans="1:37" s="21" customFormat="1" ht="27.75">
      <c r="A354" s="335"/>
      <c r="B354" s="331" t="s">
        <v>257</v>
      </c>
      <c r="C354" s="331" t="s">
        <v>670</v>
      </c>
      <c r="D354" s="332"/>
      <c r="E354" s="333"/>
      <c r="F354" s="333"/>
      <c r="G354" s="333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  <c r="X354" s="333"/>
      <c r="Y354" s="333"/>
      <c r="Z354" s="333"/>
      <c r="AA354" s="333"/>
      <c r="AB354" s="333"/>
      <c r="AC354" s="333"/>
      <c r="AD354" s="333"/>
      <c r="AE354" s="333"/>
      <c r="AF354" s="333"/>
      <c r="AG354" s="333">
        <v>1</v>
      </c>
      <c r="AH354" s="333"/>
      <c r="AI354" s="333"/>
      <c r="AJ354" s="333"/>
      <c r="AK354" s="334">
        <v>1</v>
      </c>
    </row>
    <row r="355" spans="1:37" s="21" customFormat="1" ht="27.75">
      <c r="A355" s="335"/>
      <c r="B355" s="335"/>
      <c r="C355" s="336" t="s">
        <v>499</v>
      </c>
      <c r="D355" s="337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>
        <v>1</v>
      </c>
      <c r="Z355" s="338"/>
      <c r="AA355" s="338"/>
      <c r="AB355" s="338"/>
      <c r="AC355" s="338"/>
      <c r="AD355" s="338"/>
      <c r="AE355" s="338"/>
      <c r="AF355" s="338"/>
      <c r="AG355" s="338"/>
      <c r="AH355" s="338"/>
      <c r="AI355" s="338"/>
      <c r="AJ355" s="338"/>
      <c r="AK355" s="339">
        <v>1</v>
      </c>
    </row>
    <row r="356" spans="1:37" s="21" customFormat="1" ht="27.75">
      <c r="A356" s="335"/>
      <c r="B356" s="335"/>
      <c r="C356" s="336" t="s">
        <v>565</v>
      </c>
      <c r="D356" s="337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38"/>
      <c r="AC356" s="338">
        <v>1</v>
      </c>
      <c r="AD356" s="338"/>
      <c r="AE356" s="338">
        <v>1</v>
      </c>
      <c r="AF356" s="338"/>
      <c r="AG356" s="338"/>
      <c r="AH356" s="338"/>
      <c r="AI356" s="338">
        <v>1</v>
      </c>
      <c r="AJ356" s="338"/>
      <c r="AK356" s="339">
        <v>3</v>
      </c>
    </row>
    <row r="357" spans="1:37" s="21" customFormat="1" ht="27.75">
      <c r="A357" s="335"/>
      <c r="B357" s="335"/>
      <c r="C357" s="336" t="s">
        <v>613</v>
      </c>
      <c r="D357" s="337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  <c r="AA357" s="338"/>
      <c r="AB357" s="338"/>
      <c r="AC357" s="338"/>
      <c r="AD357" s="338"/>
      <c r="AE357" s="338">
        <v>1</v>
      </c>
      <c r="AF357" s="338"/>
      <c r="AG357" s="338">
        <v>1</v>
      </c>
      <c r="AH357" s="338"/>
      <c r="AI357" s="338"/>
      <c r="AJ357" s="338"/>
      <c r="AK357" s="339">
        <v>2</v>
      </c>
    </row>
    <row r="358" spans="1:37" s="21" customFormat="1" ht="27.75">
      <c r="A358" s="335"/>
      <c r="B358" s="335"/>
      <c r="C358" s="336" t="s">
        <v>280</v>
      </c>
      <c r="D358" s="337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>
        <v>1</v>
      </c>
      <c r="Z358" s="338"/>
      <c r="AA358" s="338"/>
      <c r="AB358" s="338"/>
      <c r="AC358" s="338"/>
      <c r="AD358" s="338"/>
      <c r="AE358" s="338"/>
      <c r="AF358" s="338"/>
      <c r="AG358" s="338"/>
      <c r="AH358" s="338"/>
      <c r="AI358" s="338"/>
      <c r="AJ358" s="338"/>
      <c r="AK358" s="339">
        <v>1</v>
      </c>
    </row>
    <row r="359" spans="1:37" s="21" customFormat="1" ht="27.75">
      <c r="A359" s="335"/>
      <c r="B359" s="335"/>
      <c r="C359" s="336" t="s">
        <v>671</v>
      </c>
      <c r="D359" s="337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38"/>
      <c r="AC359" s="338"/>
      <c r="AD359" s="338"/>
      <c r="AE359" s="338"/>
      <c r="AF359" s="338"/>
      <c r="AG359" s="338">
        <v>1</v>
      </c>
      <c r="AH359" s="338"/>
      <c r="AI359" s="338"/>
      <c r="AJ359" s="338"/>
      <c r="AK359" s="339">
        <v>1</v>
      </c>
    </row>
    <row r="360" spans="1:37" s="21" customFormat="1" ht="27.75">
      <c r="A360" s="335"/>
      <c r="B360" s="342" t="s">
        <v>856</v>
      </c>
      <c r="C360" s="343"/>
      <c r="D360" s="344"/>
      <c r="E360" s="345"/>
      <c r="F360" s="345"/>
      <c r="G360" s="345"/>
      <c r="H360" s="345"/>
      <c r="I360" s="345"/>
      <c r="J360" s="345"/>
      <c r="K360" s="345"/>
      <c r="L360" s="345"/>
      <c r="M360" s="345"/>
      <c r="N360" s="345"/>
      <c r="O360" s="345"/>
      <c r="P360" s="345"/>
      <c r="Q360" s="345"/>
      <c r="R360" s="345"/>
      <c r="S360" s="345"/>
      <c r="T360" s="345"/>
      <c r="U360" s="345"/>
      <c r="V360" s="345"/>
      <c r="W360" s="345"/>
      <c r="X360" s="345"/>
      <c r="Y360" s="345">
        <v>2</v>
      </c>
      <c r="Z360" s="345"/>
      <c r="AA360" s="345"/>
      <c r="AB360" s="345"/>
      <c r="AC360" s="345">
        <v>1</v>
      </c>
      <c r="AD360" s="345"/>
      <c r="AE360" s="345">
        <v>2</v>
      </c>
      <c r="AF360" s="345"/>
      <c r="AG360" s="345">
        <v>3</v>
      </c>
      <c r="AH360" s="345"/>
      <c r="AI360" s="345">
        <v>1</v>
      </c>
      <c r="AJ360" s="345"/>
      <c r="AK360" s="346">
        <v>9</v>
      </c>
    </row>
    <row r="361" spans="1:37" s="21" customFormat="1" ht="27.75">
      <c r="A361" s="335"/>
      <c r="B361" s="331" t="s">
        <v>250</v>
      </c>
      <c r="C361" s="331" t="s">
        <v>672</v>
      </c>
      <c r="D361" s="332"/>
      <c r="E361" s="333"/>
      <c r="F361" s="333"/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3">
        <v>5</v>
      </c>
      <c r="AH361" s="333"/>
      <c r="AI361" s="333"/>
      <c r="AJ361" s="333"/>
      <c r="AK361" s="334">
        <v>5</v>
      </c>
    </row>
    <row r="362" spans="1:37" s="21" customFormat="1" ht="27.75">
      <c r="A362" s="335"/>
      <c r="B362" s="335"/>
      <c r="C362" s="336" t="s">
        <v>749</v>
      </c>
      <c r="D362" s="337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38"/>
      <c r="AC362" s="338"/>
      <c r="AD362" s="338"/>
      <c r="AE362" s="338"/>
      <c r="AF362" s="338"/>
      <c r="AG362" s="338"/>
      <c r="AH362" s="338"/>
      <c r="AI362" s="338"/>
      <c r="AJ362" s="338">
        <v>1</v>
      </c>
      <c r="AK362" s="339">
        <v>1</v>
      </c>
    </row>
    <row r="363" spans="1:37" s="21" customFormat="1" ht="27.75">
      <c r="A363" s="335"/>
      <c r="B363" s="335"/>
      <c r="C363" s="336" t="s">
        <v>586</v>
      </c>
      <c r="D363" s="337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38"/>
      <c r="AC363" s="338"/>
      <c r="AD363" s="338">
        <v>1</v>
      </c>
      <c r="AE363" s="338"/>
      <c r="AF363" s="338">
        <v>1</v>
      </c>
      <c r="AG363" s="338"/>
      <c r="AH363" s="338"/>
      <c r="AI363" s="338"/>
      <c r="AJ363" s="338"/>
      <c r="AK363" s="339">
        <v>2</v>
      </c>
    </row>
    <row r="364" spans="1:37" s="21" customFormat="1" ht="27.75">
      <c r="A364" s="335"/>
      <c r="B364" s="342" t="s">
        <v>857</v>
      </c>
      <c r="C364" s="343"/>
      <c r="D364" s="344"/>
      <c r="E364" s="345"/>
      <c r="F364" s="345"/>
      <c r="G364" s="345"/>
      <c r="H364" s="345"/>
      <c r="I364" s="345"/>
      <c r="J364" s="345"/>
      <c r="K364" s="345"/>
      <c r="L364" s="345"/>
      <c r="M364" s="345"/>
      <c r="N364" s="345"/>
      <c r="O364" s="345"/>
      <c r="P364" s="345"/>
      <c r="Q364" s="345"/>
      <c r="R364" s="345"/>
      <c r="S364" s="345"/>
      <c r="T364" s="345"/>
      <c r="U364" s="345"/>
      <c r="V364" s="345"/>
      <c r="W364" s="345"/>
      <c r="X364" s="345"/>
      <c r="Y364" s="345"/>
      <c r="Z364" s="345"/>
      <c r="AA364" s="345"/>
      <c r="AB364" s="345"/>
      <c r="AC364" s="345"/>
      <c r="AD364" s="345">
        <v>1</v>
      </c>
      <c r="AE364" s="345"/>
      <c r="AF364" s="345">
        <v>1</v>
      </c>
      <c r="AG364" s="345">
        <v>5</v>
      </c>
      <c r="AH364" s="345"/>
      <c r="AI364" s="345"/>
      <c r="AJ364" s="345">
        <v>1</v>
      </c>
      <c r="AK364" s="346">
        <v>8</v>
      </c>
    </row>
    <row r="365" spans="1:37" s="21" customFormat="1" ht="27.75">
      <c r="A365" s="335"/>
      <c r="B365" s="331" t="s">
        <v>253</v>
      </c>
      <c r="C365" s="331" t="s">
        <v>632</v>
      </c>
      <c r="D365" s="332"/>
      <c r="E365" s="333"/>
      <c r="F365" s="333"/>
      <c r="G365" s="333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33"/>
      <c r="Z365" s="333"/>
      <c r="AA365" s="333"/>
      <c r="AB365" s="333"/>
      <c r="AC365" s="333"/>
      <c r="AD365" s="333"/>
      <c r="AE365" s="333">
        <v>1</v>
      </c>
      <c r="AF365" s="333"/>
      <c r="AG365" s="333"/>
      <c r="AH365" s="333"/>
      <c r="AI365" s="333"/>
      <c r="AJ365" s="333"/>
      <c r="AK365" s="334">
        <v>1</v>
      </c>
    </row>
    <row r="366" spans="1:37" s="21" customFormat="1" ht="27.75">
      <c r="A366" s="335"/>
      <c r="B366" s="335"/>
      <c r="C366" s="336" t="s">
        <v>566</v>
      </c>
      <c r="D366" s="337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38"/>
      <c r="AC366" s="338">
        <v>1</v>
      </c>
      <c r="AD366" s="338"/>
      <c r="AE366" s="338"/>
      <c r="AF366" s="338"/>
      <c r="AG366" s="338"/>
      <c r="AH366" s="338"/>
      <c r="AI366" s="338"/>
      <c r="AJ366" s="338"/>
      <c r="AK366" s="339">
        <v>1</v>
      </c>
    </row>
    <row r="367" spans="1:37" s="21" customFormat="1" ht="27.75">
      <c r="A367" s="335"/>
      <c r="B367" s="342" t="s">
        <v>858</v>
      </c>
      <c r="C367" s="343"/>
      <c r="D367" s="344"/>
      <c r="E367" s="345"/>
      <c r="F367" s="345"/>
      <c r="G367" s="345"/>
      <c r="H367" s="345"/>
      <c r="I367" s="345"/>
      <c r="J367" s="345"/>
      <c r="K367" s="345"/>
      <c r="L367" s="345"/>
      <c r="M367" s="345"/>
      <c r="N367" s="345"/>
      <c r="O367" s="345"/>
      <c r="P367" s="345"/>
      <c r="Q367" s="345"/>
      <c r="R367" s="345"/>
      <c r="S367" s="345"/>
      <c r="T367" s="345"/>
      <c r="U367" s="345"/>
      <c r="V367" s="345"/>
      <c r="W367" s="345"/>
      <c r="X367" s="345"/>
      <c r="Y367" s="345"/>
      <c r="Z367" s="345"/>
      <c r="AA367" s="345"/>
      <c r="AB367" s="345"/>
      <c r="AC367" s="345">
        <v>1</v>
      </c>
      <c r="AD367" s="345"/>
      <c r="AE367" s="345">
        <v>1</v>
      </c>
      <c r="AF367" s="345"/>
      <c r="AG367" s="345"/>
      <c r="AH367" s="345"/>
      <c r="AI367" s="345"/>
      <c r="AJ367" s="345"/>
      <c r="AK367" s="346">
        <v>2</v>
      </c>
    </row>
    <row r="368" spans="1:37" s="21" customFormat="1" ht="27.75">
      <c r="A368" s="335"/>
      <c r="B368" s="331" t="s">
        <v>154</v>
      </c>
      <c r="C368" s="331" t="s">
        <v>154</v>
      </c>
      <c r="D368" s="332"/>
      <c r="E368" s="333"/>
      <c r="F368" s="333"/>
      <c r="G368" s="333"/>
      <c r="H368" s="333"/>
      <c r="I368" s="333"/>
      <c r="J368" s="333">
        <v>1</v>
      </c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33"/>
      <c r="Z368" s="333"/>
      <c r="AA368" s="333"/>
      <c r="AB368" s="333"/>
      <c r="AC368" s="333"/>
      <c r="AD368" s="333"/>
      <c r="AE368" s="333"/>
      <c r="AF368" s="333"/>
      <c r="AG368" s="333"/>
      <c r="AH368" s="333"/>
      <c r="AI368" s="333"/>
      <c r="AJ368" s="333"/>
      <c r="AK368" s="334">
        <v>1</v>
      </c>
    </row>
    <row r="369" spans="1:37" s="21" customFormat="1" ht="27.75">
      <c r="A369" s="335"/>
      <c r="B369" s="335"/>
      <c r="C369" s="336" t="s">
        <v>718</v>
      </c>
      <c r="D369" s="337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  <c r="AA369" s="338"/>
      <c r="AB369" s="338"/>
      <c r="AC369" s="338"/>
      <c r="AD369" s="338"/>
      <c r="AE369" s="338"/>
      <c r="AF369" s="338"/>
      <c r="AG369" s="338"/>
      <c r="AH369" s="338">
        <v>1</v>
      </c>
      <c r="AI369" s="338"/>
      <c r="AJ369" s="338"/>
      <c r="AK369" s="339">
        <v>1</v>
      </c>
    </row>
    <row r="370" spans="1:37" s="21" customFormat="1" ht="27.75">
      <c r="A370" s="335"/>
      <c r="B370" s="342" t="s">
        <v>859</v>
      </c>
      <c r="C370" s="343"/>
      <c r="D370" s="344"/>
      <c r="E370" s="345"/>
      <c r="F370" s="345"/>
      <c r="G370" s="345"/>
      <c r="H370" s="345"/>
      <c r="I370" s="345"/>
      <c r="J370" s="345">
        <v>1</v>
      </c>
      <c r="K370" s="345"/>
      <c r="L370" s="345"/>
      <c r="M370" s="345"/>
      <c r="N370" s="345"/>
      <c r="O370" s="345"/>
      <c r="P370" s="345"/>
      <c r="Q370" s="345"/>
      <c r="R370" s="345"/>
      <c r="S370" s="345"/>
      <c r="T370" s="345"/>
      <c r="U370" s="345"/>
      <c r="V370" s="345"/>
      <c r="W370" s="345"/>
      <c r="X370" s="345"/>
      <c r="Y370" s="345"/>
      <c r="Z370" s="345"/>
      <c r="AA370" s="345"/>
      <c r="AB370" s="345"/>
      <c r="AC370" s="345"/>
      <c r="AD370" s="345"/>
      <c r="AE370" s="345"/>
      <c r="AF370" s="345"/>
      <c r="AG370" s="345"/>
      <c r="AH370" s="345">
        <v>1</v>
      </c>
      <c r="AI370" s="345"/>
      <c r="AJ370" s="345"/>
      <c r="AK370" s="346">
        <v>2</v>
      </c>
    </row>
    <row r="371" spans="1:37" s="21" customFormat="1" ht="27.75">
      <c r="A371" s="335"/>
      <c r="B371" s="331" t="s">
        <v>255</v>
      </c>
      <c r="C371" s="331" t="s">
        <v>148</v>
      </c>
      <c r="D371" s="332"/>
      <c r="E371" s="333"/>
      <c r="F371" s="333"/>
      <c r="G371" s="333"/>
      <c r="H371" s="333"/>
      <c r="I371" s="333"/>
      <c r="J371" s="333"/>
      <c r="K371" s="333"/>
      <c r="L371" s="333"/>
      <c r="M371" s="333"/>
      <c r="N371" s="333"/>
      <c r="O371" s="333"/>
      <c r="P371" s="333"/>
      <c r="Q371" s="333">
        <v>1</v>
      </c>
      <c r="R371" s="333"/>
      <c r="S371" s="333"/>
      <c r="T371" s="333"/>
      <c r="U371" s="333"/>
      <c r="V371" s="333"/>
      <c r="W371" s="333"/>
      <c r="X371" s="333"/>
      <c r="Y371" s="333"/>
      <c r="Z371" s="333"/>
      <c r="AA371" s="333"/>
      <c r="AB371" s="333"/>
      <c r="AC371" s="333"/>
      <c r="AD371" s="333"/>
      <c r="AE371" s="333">
        <v>1</v>
      </c>
      <c r="AF371" s="333"/>
      <c r="AG371" s="333"/>
      <c r="AH371" s="333"/>
      <c r="AI371" s="333"/>
      <c r="AJ371" s="333"/>
      <c r="AK371" s="334">
        <v>2</v>
      </c>
    </row>
    <row r="372" spans="1:37" s="21" customFormat="1" ht="27.75">
      <c r="A372" s="335"/>
      <c r="B372" s="342" t="s">
        <v>860</v>
      </c>
      <c r="C372" s="343"/>
      <c r="D372" s="344"/>
      <c r="E372" s="345"/>
      <c r="F372" s="345"/>
      <c r="G372" s="345"/>
      <c r="H372" s="345"/>
      <c r="I372" s="345"/>
      <c r="J372" s="345"/>
      <c r="K372" s="345"/>
      <c r="L372" s="345"/>
      <c r="M372" s="345"/>
      <c r="N372" s="345"/>
      <c r="O372" s="345"/>
      <c r="P372" s="345"/>
      <c r="Q372" s="345">
        <v>1</v>
      </c>
      <c r="R372" s="345"/>
      <c r="S372" s="345"/>
      <c r="T372" s="345"/>
      <c r="U372" s="345"/>
      <c r="V372" s="345"/>
      <c r="W372" s="345"/>
      <c r="X372" s="345"/>
      <c r="Y372" s="345"/>
      <c r="Z372" s="345"/>
      <c r="AA372" s="345"/>
      <c r="AB372" s="345"/>
      <c r="AC372" s="345"/>
      <c r="AD372" s="345"/>
      <c r="AE372" s="345">
        <v>1</v>
      </c>
      <c r="AF372" s="345"/>
      <c r="AG372" s="345"/>
      <c r="AH372" s="345"/>
      <c r="AI372" s="345"/>
      <c r="AJ372" s="345"/>
      <c r="AK372" s="346">
        <v>2</v>
      </c>
    </row>
    <row r="373" spans="1:37" s="21" customFormat="1" ht="27.75">
      <c r="A373" s="335"/>
      <c r="B373" s="331" t="s">
        <v>249</v>
      </c>
      <c r="C373" s="331" t="s">
        <v>633</v>
      </c>
      <c r="D373" s="332"/>
      <c r="E373" s="333"/>
      <c r="F373" s="333"/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33"/>
      <c r="Z373" s="333"/>
      <c r="AA373" s="333"/>
      <c r="AB373" s="333"/>
      <c r="AC373" s="333"/>
      <c r="AD373" s="333"/>
      <c r="AE373" s="333"/>
      <c r="AF373" s="333">
        <v>1</v>
      </c>
      <c r="AG373" s="333"/>
      <c r="AH373" s="333"/>
      <c r="AI373" s="333"/>
      <c r="AJ373" s="333"/>
      <c r="AK373" s="334">
        <v>1</v>
      </c>
    </row>
    <row r="374" spans="1:37" s="21" customFormat="1" ht="27.75">
      <c r="A374" s="335"/>
      <c r="B374" s="342" t="s">
        <v>861</v>
      </c>
      <c r="C374" s="343"/>
      <c r="D374" s="344"/>
      <c r="E374" s="345"/>
      <c r="F374" s="345"/>
      <c r="G374" s="345"/>
      <c r="H374" s="345"/>
      <c r="I374" s="345"/>
      <c r="J374" s="345"/>
      <c r="K374" s="345"/>
      <c r="L374" s="345"/>
      <c r="M374" s="345"/>
      <c r="N374" s="345"/>
      <c r="O374" s="345"/>
      <c r="P374" s="345"/>
      <c r="Q374" s="345"/>
      <c r="R374" s="345"/>
      <c r="S374" s="345"/>
      <c r="T374" s="345"/>
      <c r="U374" s="345"/>
      <c r="V374" s="345"/>
      <c r="W374" s="345"/>
      <c r="X374" s="345"/>
      <c r="Y374" s="345"/>
      <c r="Z374" s="345"/>
      <c r="AA374" s="345"/>
      <c r="AB374" s="345"/>
      <c r="AC374" s="345"/>
      <c r="AD374" s="345"/>
      <c r="AE374" s="345"/>
      <c r="AF374" s="345">
        <v>1</v>
      </c>
      <c r="AG374" s="345"/>
      <c r="AH374" s="345"/>
      <c r="AI374" s="345"/>
      <c r="AJ374" s="345"/>
      <c r="AK374" s="346">
        <v>1</v>
      </c>
    </row>
    <row r="375" spans="1:37" s="21" customFormat="1" ht="27.75">
      <c r="A375" s="335"/>
      <c r="B375" s="331" t="s">
        <v>188</v>
      </c>
      <c r="C375" s="331" t="s">
        <v>754</v>
      </c>
      <c r="D375" s="332"/>
      <c r="E375" s="333"/>
      <c r="F375" s="333"/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33"/>
      <c r="Z375" s="333"/>
      <c r="AA375" s="333"/>
      <c r="AB375" s="333"/>
      <c r="AC375" s="333"/>
      <c r="AD375" s="333"/>
      <c r="AE375" s="333"/>
      <c r="AF375" s="333"/>
      <c r="AG375" s="333"/>
      <c r="AH375" s="333"/>
      <c r="AI375" s="333">
        <v>1</v>
      </c>
      <c r="AJ375" s="333"/>
      <c r="AK375" s="334">
        <v>1</v>
      </c>
    </row>
    <row r="376" spans="1:37" s="21" customFormat="1" ht="27.75">
      <c r="A376" s="335"/>
      <c r="B376" s="342" t="s">
        <v>862</v>
      </c>
      <c r="C376" s="343"/>
      <c r="D376" s="344"/>
      <c r="E376" s="345"/>
      <c r="F376" s="345"/>
      <c r="G376" s="345"/>
      <c r="H376" s="345"/>
      <c r="I376" s="345"/>
      <c r="J376" s="345"/>
      <c r="K376" s="345"/>
      <c r="L376" s="345"/>
      <c r="M376" s="345"/>
      <c r="N376" s="345"/>
      <c r="O376" s="345"/>
      <c r="P376" s="345"/>
      <c r="Q376" s="345"/>
      <c r="R376" s="345"/>
      <c r="S376" s="345"/>
      <c r="T376" s="345"/>
      <c r="U376" s="345"/>
      <c r="V376" s="345"/>
      <c r="W376" s="345"/>
      <c r="X376" s="345"/>
      <c r="Y376" s="345"/>
      <c r="Z376" s="345"/>
      <c r="AA376" s="345"/>
      <c r="AB376" s="345"/>
      <c r="AC376" s="345"/>
      <c r="AD376" s="345"/>
      <c r="AE376" s="345"/>
      <c r="AF376" s="345"/>
      <c r="AG376" s="345"/>
      <c r="AH376" s="345"/>
      <c r="AI376" s="345">
        <v>1</v>
      </c>
      <c r="AJ376" s="345"/>
      <c r="AK376" s="346">
        <v>1</v>
      </c>
    </row>
    <row r="377" spans="1:37" s="21" customFormat="1" ht="27.75">
      <c r="A377" s="335"/>
      <c r="B377" s="331" t="s">
        <v>183</v>
      </c>
      <c r="C377" s="331" t="s">
        <v>386</v>
      </c>
      <c r="D377" s="332"/>
      <c r="E377" s="333"/>
      <c r="F377" s="333"/>
      <c r="G377" s="333"/>
      <c r="H377" s="333"/>
      <c r="I377" s="333"/>
      <c r="J377" s="333"/>
      <c r="K377" s="333"/>
      <c r="L377" s="333"/>
      <c r="M377" s="333"/>
      <c r="N377" s="333"/>
      <c r="O377" s="333"/>
      <c r="P377" s="333"/>
      <c r="Q377" s="333"/>
      <c r="R377" s="333">
        <v>1</v>
      </c>
      <c r="S377" s="333"/>
      <c r="T377" s="333"/>
      <c r="U377" s="333"/>
      <c r="V377" s="333"/>
      <c r="W377" s="333"/>
      <c r="X377" s="333"/>
      <c r="Y377" s="333"/>
      <c r="Z377" s="333"/>
      <c r="AA377" s="333"/>
      <c r="AB377" s="333"/>
      <c r="AC377" s="333"/>
      <c r="AD377" s="333"/>
      <c r="AE377" s="333"/>
      <c r="AF377" s="333"/>
      <c r="AG377" s="333"/>
      <c r="AH377" s="333"/>
      <c r="AI377" s="333"/>
      <c r="AJ377" s="333"/>
      <c r="AK377" s="334">
        <v>1</v>
      </c>
    </row>
    <row r="378" spans="1:37" s="21" customFormat="1" ht="27.75">
      <c r="A378" s="335"/>
      <c r="B378" s="342" t="s">
        <v>863</v>
      </c>
      <c r="C378" s="343"/>
      <c r="D378" s="344"/>
      <c r="E378" s="345"/>
      <c r="F378" s="345"/>
      <c r="G378" s="345"/>
      <c r="H378" s="345"/>
      <c r="I378" s="345"/>
      <c r="J378" s="345"/>
      <c r="K378" s="345"/>
      <c r="L378" s="345"/>
      <c r="M378" s="345"/>
      <c r="N378" s="345"/>
      <c r="O378" s="345"/>
      <c r="P378" s="345"/>
      <c r="Q378" s="345"/>
      <c r="R378" s="345">
        <v>1</v>
      </c>
      <c r="S378" s="345"/>
      <c r="T378" s="345"/>
      <c r="U378" s="345"/>
      <c r="V378" s="345"/>
      <c r="W378" s="345"/>
      <c r="X378" s="345"/>
      <c r="Y378" s="345"/>
      <c r="Z378" s="345"/>
      <c r="AA378" s="345"/>
      <c r="AB378" s="345"/>
      <c r="AC378" s="345"/>
      <c r="AD378" s="345"/>
      <c r="AE378" s="345"/>
      <c r="AF378" s="345"/>
      <c r="AG378" s="345"/>
      <c r="AH378" s="345"/>
      <c r="AI378" s="345"/>
      <c r="AJ378" s="345"/>
      <c r="AK378" s="346">
        <v>1</v>
      </c>
    </row>
    <row r="379" spans="1:37" s="21" customFormat="1" ht="27.75">
      <c r="A379" s="321" t="s">
        <v>864</v>
      </c>
      <c r="B379" s="322"/>
      <c r="C379" s="322"/>
      <c r="D379" s="323"/>
      <c r="E379" s="324"/>
      <c r="F379" s="324"/>
      <c r="G379" s="324"/>
      <c r="H379" s="324"/>
      <c r="I379" s="324"/>
      <c r="J379" s="324">
        <v>1</v>
      </c>
      <c r="K379" s="324"/>
      <c r="L379" s="324"/>
      <c r="M379" s="324"/>
      <c r="N379" s="324"/>
      <c r="O379" s="324">
        <v>1</v>
      </c>
      <c r="P379" s="324">
        <v>1</v>
      </c>
      <c r="Q379" s="324">
        <v>4</v>
      </c>
      <c r="R379" s="324">
        <v>1</v>
      </c>
      <c r="S379" s="324">
        <v>1</v>
      </c>
      <c r="T379" s="324"/>
      <c r="U379" s="324"/>
      <c r="V379" s="324"/>
      <c r="W379" s="324">
        <v>3</v>
      </c>
      <c r="X379" s="324"/>
      <c r="Y379" s="324">
        <v>4</v>
      </c>
      <c r="Z379" s="324">
        <v>6</v>
      </c>
      <c r="AA379" s="324">
        <v>7</v>
      </c>
      <c r="AB379" s="324">
        <v>12</v>
      </c>
      <c r="AC379" s="324">
        <v>21</v>
      </c>
      <c r="AD379" s="324">
        <v>14</v>
      </c>
      <c r="AE379" s="324">
        <v>17</v>
      </c>
      <c r="AF379" s="324">
        <v>16</v>
      </c>
      <c r="AG379" s="324">
        <v>30</v>
      </c>
      <c r="AH379" s="324">
        <v>9</v>
      </c>
      <c r="AI379" s="324">
        <v>14</v>
      </c>
      <c r="AJ379" s="324">
        <v>9</v>
      </c>
      <c r="AK379" s="325">
        <v>171</v>
      </c>
    </row>
    <row r="380" spans="1:37" s="21" customFormat="1" ht="27.75">
      <c r="A380" s="331" t="s">
        <v>35</v>
      </c>
      <c r="B380" s="331" t="s">
        <v>304</v>
      </c>
      <c r="C380" s="331" t="s">
        <v>673</v>
      </c>
      <c r="D380" s="332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33"/>
      <c r="Z380" s="333"/>
      <c r="AA380" s="333"/>
      <c r="AB380" s="333"/>
      <c r="AC380" s="333"/>
      <c r="AD380" s="333"/>
      <c r="AE380" s="333"/>
      <c r="AF380" s="333"/>
      <c r="AG380" s="333">
        <v>1</v>
      </c>
      <c r="AH380" s="333"/>
      <c r="AI380" s="333"/>
      <c r="AJ380" s="333"/>
      <c r="AK380" s="334">
        <v>1</v>
      </c>
    </row>
    <row r="381" spans="1:37" s="21" customFormat="1" ht="27.75">
      <c r="A381" s="335"/>
      <c r="B381" s="335"/>
      <c r="C381" s="336" t="s">
        <v>304</v>
      </c>
      <c r="D381" s="337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/>
      <c r="AG381" s="338"/>
      <c r="AH381" s="338">
        <v>1</v>
      </c>
      <c r="AI381" s="338"/>
      <c r="AJ381" s="338">
        <v>1</v>
      </c>
      <c r="AK381" s="339">
        <v>2</v>
      </c>
    </row>
    <row r="382" spans="1:37" s="21" customFormat="1" ht="27.75">
      <c r="A382" s="335"/>
      <c r="B382" s="335"/>
      <c r="C382" s="336" t="s">
        <v>736</v>
      </c>
      <c r="D382" s="337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  <c r="AA382" s="338"/>
      <c r="AB382" s="338"/>
      <c r="AC382" s="338"/>
      <c r="AD382" s="338"/>
      <c r="AE382" s="338"/>
      <c r="AF382" s="338"/>
      <c r="AG382" s="338"/>
      <c r="AH382" s="338"/>
      <c r="AI382" s="338">
        <v>1</v>
      </c>
      <c r="AJ382" s="338"/>
      <c r="AK382" s="339">
        <v>1</v>
      </c>
    </row>
    <row r="383" spans="1:37" s="21" customFormat="1" ht="27.75">
      <c r="A383" s="335"/>
      <c r="B383" s="335"/>
      <c r="C383" s="336" t="s">
        <v>587</v>
      </c>
      <c r="D383" s="337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  <c r="AA383" s="338"/>
      <c r="AB383" s="338"/>
      <c r="AC383" s="338"/>
      <c r="AD383" s="338">
        <v>2</v>
      </c>
      <c r="AE383" s="338"/>
      <c r="AF383" s="338"/>
      <c r="AG383" s="338">
        <v>2</v>
      </c>
      <c r="AH383" s="338"/>
      <c r="AI383" s="338"/>
      <c r="AJ383" s="338">
        <v>1</v>
      </c>
      <c r="AK383" s="339">
        <v>5</v>
      </c>
    </row>
    <row r="384" spans="1:37" s="21" customFormat="1" ht="27.75">
      <c r="A384" s="335"/>
      <c r="B384" s="335"/>
      <c r="C384" s="336" t="s">
        <v>674</v>
      </c>
      <c r="D384" s="337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  <c r="AA384" s="338"/>
      <c r="AB384" s="338"/>
      <c r="AC384" s="338"/>
      <c r="AD384" s="338"/>
      <c r="AE384" s="338"/>
      <c r="AF384" s="338">
        <v>1</v>
      </c>
      <c r="AG384" s="338"/>
      <c r="AH384" s="338"/>
      <c r="AI384" s="338"/>
      <c r="AJ384" s="338"/>
      <c r="AK384" s="339">
        <v>1</v>
      </c>
    </row>
    <row r="385" spans="1:37" s="21" customFormat="1" ht="27.75">
      <c r="A385" s="335"/>
      <c r="B385" s="335"/>
      <c r="C385" s="336" t="s">
        <v>507</v>
      </c>
      <c r="D385" s="337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>
        <v>1</v>
      </c>
      <c r="AA385" s="338">
        <v>1</v>
      </c>
      <c r="AB385" s="338">
        <v>4</v>
      </c>
      <c r="AC385" s="338">
        <v>2</v>
      </c>
      <c r="AD385" s="338">
        <v>6</v>
      </c>
      <c r="AE385" s="338">
        <v>10</v>
      </c>
      <c r="AF385" s="338">
        <v>2</v>
      </c>
      <c r="AG385" s="338">
        <v>3</v>
      </c>
      <c r="AH385" s="338"/>
      <c r="AI385" s="338"/>
      <c r="AJ385" s="338">
        <v>1</v>
      </c>
      <c r="AK385" s="339">
        <v>30</v>
      </c>
    </row>
    <row r="386" spans="1:37" s="21" customFormat="1" ht="27.75">
      <c r="A386" s="335"/>
      <c r="B386" s="342" t="s">
        <v>865</v>
      </c>
      <c r="C386" s="343"/>
      <c r="D386" s="344"/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5"/>
      <c r="Q386" s="345"/>
      <c r="R386" s="345"/>
      <c r="S386" s="345"/>
      <c r="T386" s="345"/>
      <c r="U386" s="345"/>
      <c r="V386" s="345"/>
      <c r="W386" s="345"/>
      <c r="X386" s="345"/>
      <c r="Y386" s="345"/>
      <c r="Z386" s="345">
        <v>1</v>
      </c>
      <c r="AA386" s="345">
        <v>1</v>
      </c>
      <c r="AB386" s="345">
        <v>4</v>
      </c>
      <c r="AC386" s="345">
        <v>2</v>
      </c>
      <c r="AD386" s="345">
        <v>8</v>
      </c>
      <c r="AE386" s="345">
        <v>10</v>
      </c>
      <c r="AF386" s="345">
        <v>3</v>
      </c>
      <c r="AG386" s="345">
        <v>6</v>
      </c>
      <c r="AH386" s="345">
        <v>1</v>
      </c>
      <c r="AI386" s="345">
        <v>1</v>
      </c>
      <c r="AJ386" s="345">
        <v>3</v>
      </c>
      <c r="AK386" s="346">
        <v>40</v>
      </c>
    </row>
    <row r="387" spans="1:37" s="21" customFormat="1" ht="27.75">
      <c r="A387" s="335"/>
      <c r="B387" s="331" t="s">
        <v>305</v>
      </c>
      <c r="C387" s="331" t="s">
        <v>221</v>
      </c>
      <c r="D387" s="332"/>
      <c r="E387" s="333"/>
      <c r="F387" s="333"/>
      <c r="G387" s="333"/>
      <c r="H387" s="333"/>
      <c r="I387" s="333"/>
      <c r="J387" s="333"/>
      <c r="K387" s="333"/>
      <c r="L387" s="333"/>
      <c r="M387" s="333"/>
      <c r="N387" s="333"/>
      <c r="O387" s="333"/>
      <c r="P387" s="333"/>
      <c r="Q387" s="333"/>
      <c r="R387" s="333"/>
      <c r="S387" s="333"/>
      <c r="T387" s="333"/>
      <c r="U387" s="333"/>
      <c r="V387" s="333"/>
      <c r="W387" s="333"/>
      <c r="X387" s="333"/>
      <c r="Y387" s="333"/>
      <c r="Z387" s="333"/>
      <c r="AA387" s="333"/>
      <c r="AB387" s="333"/>
      <c r="AC387" s="333"/>
      <c r="AD387" s="333"/>
      <c r="AE387" s="333"/>
      <c r="AF387" s="333">
        <v>1</v>
      </c>
      <c r="AG387" s="333"/>
      <c r="AH387" s="333"/>
      <c r="AI387" s="333">
        <v>1</v>
      </c>
      <c r="AJ387" s="333">
        <v>1</v>
      </c>
      <c r="AK387" s="334">
        <v>3</v>
      </c>
    </row>
    <row r="388" spans="1:37" s="21" customFormat="1" ht="27.75">
      <c r="A388" s="335"/>
      <c r="B388" s="335"/>
      <c r="C388" s="336" t="s">
        <v>866</v>
      </c>
      <c r="D388" s="337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  <c r="AA388" s="338"/>
      <c r="AB388" s="338"/>
      <c r="AC388" s="338"/>
      <c r="AD388" s="338"/>
      <c r="AE388" s="338"/>
      <c r="AF388" s="338"/>
      <c r="AG388" s="338"/>
      <c r="AH388" s="338"/>
      <c r="AI388" s="338"/>
      <c r="AJ388" s="338">
        <v>1</v>
      </c>
      <c r="AK388" s="339">
        <v>1</v>
      </c>
    </row>
    <row r="389" spans="1:37" s="21" customFormat="1" ht="27.75">
      <c r="A389" s="335"/>
      <c r="B389" s="342" t="s">
        <v>867</v>
      </c>
      <c r="C389" s="343"/>
      <c r="D389" s="344"/>
      <c r="E389" s="345"/>
      <c r="F389" s="345"/>
      <c r="G389" s="345"/>
      <c r="H389" s="345"/>
      <c r="I389" s="345"/>
      <c r="J389" s="345"/>
      <c r="K389" s="345"/>
      <c r="L389" s="345"/>
      <c r="M389" s="345"/>
      <c r="N389" s="345"/>
      <c r="O389" s="345"/>
      <c r="P389" s="345"/>
      <c r="Q389" s="345"/>
      <c r="R389" s="345"/>
      <c r="S389" s="345"/>
      <c r="T389" s="345"/>
      <c r="U389" s="345"/>
      <c r="V389" s="345"/>
      <c r="W389" s="345"/>
      <c r="X389" s="345"/>
      <c r="Y389" s="345"/>
      <c r="Z389" s="345"/>
      <c r="AA389" s="345"/>
      <c r="AB389" s="345"/>
      <c r="AC389" s="345"/>
      <c r="AD389" s="345"/>
      <c r="AE389" s="345"/>
      <c r="AF389" s="345">
        <v>1</v>
      </c>
      <c r="AG389" s="345"/>
      <c r="AH389" s="345"/>
      <c r="AI389" s="345">
        <v>1</v>
      </c>
      <c r="AJ389" s="345">
        <v>2</v>
      </c>
      <c r="AK389" s="346">
        <v>4</v>
      </c>
    </row>
    <row r="390" spans="1:37" s="21" customFormat="1" ht="27.75">
      <c r="A390" s="335"/>
      <c r="B390" s="331" t="s">
        <v>35</v>
      </c>
      <c r="C390" s="331" t="s">
        <v>868</v>
      </c>
      <c r="D390" s="332"/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33"/>
      <c r="Z390" s="333"/>
      <c r="AA390" s="333"/>
      <c r="AB390" s="333"/>
      <c r="AC390" s="333"/>
      <c r="AD390" s="333"/>
      <c r="AE390" s="333"/>
      <c r="AF390" s="333"/>
      <c r="AG390" s="333"/>
      <c r="AH390" s="333"/>
      <c r="AI390" s="333"/>
      <c r="AJ390" s="333">
        <v>1</v>
      </c>
      <c r="AK390" s="334">
        <v>1</v>
      </c>
    </row>
    <row r="391" spans="1:37" s="21" customFormat="1" ht="27.75">
      <c r="A391" s="335"/>
      <c r="B391" s="335"/>
      <c r="C391" s="336" t="s">
        <v>719</v>
      </c>
      <c r="D391" s="337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  <c r="AA391" s="338"/>
      <c r="AB391" s="338"/>
      <c r="AC391" s="338"/>
      <c r="AD391" s="338"/>
      <c r="AE391" s="338"/>
      <c r="AF391" s="338"/>
      <c r="AG391" s="338"/>
      <c r="AH391" s="338">
        <v>2</v>
      </c>
      <c r="AI391" s="338"/>
      <c r="AJ391" s="338"/>
      <c r="AK391" s="339">
        <v>2</v>
      </c>
    </row>
    <row r="392" spans="1:37" s="21" customFormat="1" ht="27.75">
      <c r="A392" s="335"/>
      <c r="B392" s="342" t="s">
        <v>869</v>
      </c>
      <c r="C392" s="343"/>
      <c r="D392" s="344"/>
      <c r="E392" s="345"/>
      <c r="F392" s="345"/>
      <c r="G392" s="345"/>
      <c r="H392" s="345"/>
      <c r="I392" s="345"/>
      <c r="J392" s="345"/>
      <c r="K392" s="345"/>
      <c r="L392" s="345"/>
      <c r="M392" s="345"/>
      <c r="N392" s="345"/>
      <c r="O392" s="345"/>
      <c r="P392" s="345"/>
      <c r="Q392" s="345"/>
      <c r="R392" s="345"/>
      <c r="S392" s="345"/>
      <c r="T392" s="345"/>
      <c r="U392" s="345"/>
      <c r="V392" s="345"/>
      <c r="W392" s="345"/>
      <c r="X392" s="345"/>
      <c r="Y392" s="345"/>
      <c r="Z392" s="345"/>
      <c r="AA392" s="345"/>
      <c r="AB392" s="345"/>
      <c r="AC392" s="345"/>
      <c r="AD392" s="345"/>
      <c r="AE392" s="345"/>
      <c r="AF392" s="345"/>
      <c r="AG392" s="345"/>
      <c r="AH392" s="345">
        <v>2</v>
      </c>
      <c r="AI392" s="345"/>
      <c r="AJ392" s="345">
        <v>1</v>
      </c>
      <c r="AK392" s="346">
        <v>3</v>
      </c>
    </row>
    <row r="393" spans="1:37" s="21" customFormat="1" ht="27.75">
      <c r="A393" s="335"/>
      <c r="B393" s="331" t="s">
        <v>306</v>
      </c>
      <c r="C393" s="331" t="s">
        <v>493</v>
      </c>
      <c r="D393" s="332"/>
      <c r="E393" s="333"/>
      <c r="F393" s="333"/>
      <c r="G393" s="333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333"/>
      <c r="T393" s="333"/>
      <c r="U393" s="333"/>
      <c r="V393" s="333"/>
      <c r="W393" s="333">
        <v>1</v>
      </c>
      <c r="X393" s="333"/>
      <c r="Y393" s="333"/>
      <c r="Z393" s="333"/>
      <c r="AA393" s="333"/>
      <c r="AB393" s="333"/>
      <c r="AC393" s="333"/>
      <c r="AD393" s="333"/>
      <c r="AE393" s="333">
        <v>1</v>
      </c>
      <c r="AF393" s="333"/>
      <c r="AG393" s="333"/>
      <c r="AH393" s="333"/>
      <c r="AI393" s="333"/>
      <c r="AJ393" s="333"/>
      <c r="AK393" s="334">
        <v>2</v>
      </c>
    </row>
    <row r="394" spans="1:37" s="21" customFormat="1" ht="27.75">
      <c r="A394" s="335"/>
      <c r="B394" s="342" t="s">
        <v>870</v>
      </c>
      <c r="C394" s="343"/>
      <c r="D394" s="344"/>
      <c r="E394" s="345"/>
      <c r="F394" s="345"/>
      <c r="G394" s="345"/>
      <c r="H394" s="345"/>
      <c r="I394" s="345"/>
      <c r="J394" s="345"/>
      <c r="K394" s="345"/>
      <c r="L394" s="345"/>
      <c r="M394" s="345"/>
      <c r="N394" s="345"/>
      <c r="O394" s="345"/>
      <c r="P394" s="345"/>
      <c r="Q394" s="345"/>
      <c r="R394" s="345"/>
      <c r="S394" s="345"/>
      <c r="T394" s="345"/>
      <c r="U394" s="345"/>
      <c r="V394" s="345"/>
      <c r="W394" s="345">
        <v>1</v>
      </c>
      <c r="X394" s="345"/>
      <c r="Y394" s="345"/>
      <c r="Z394" s="345"/>
      <c r="AA394" s="345"/>
      <c r="AB394" s="345"/>
      <c r="AC394" s="345"/>
      <c r="AD394" s="345"/>
      <c r="AE394" s="345">
        <v>1</v>
      </c>
      <c r="AF394" s="345"/>
      <c r="AG394" s="345"/>
      <c r="AH394" s="345"/>
      <c r="AI394" s="345"/>
      <c r="AJ394" s="345"/>
      <c r="AK394" s="346">
        <v>2</v>
      </c>
    </row>
    <row r="395" spans="1:37" s="21" customFormat="1" ht="27.75">
      <c r="A395" s="321" t="s">
        <v>869</v>
      </c>
      <c r="B395" s="322"/>
      <c r="C395" s="322"/>
      <c r="D395" s="323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>
        <v>1</v>
      </c>
      <c r="X395" s="324"/>
      <c r="Y395" s="324"/>
      <c r="Z395" s="324">
        <v>1</v>
      </c>
      <c r="AA395" s="324">
        <v>1</v>
      </c>
      <c r="AB395" s="324">
        <v>4</v>
      </c>
      <c r="AC395" s="324">
        <v>2</v>
      </c>
      <c r="AD395" s="324">
        <v>8</v>
      </c>
      <c r="AE395" s="324">
        <v>11</v>
      </c>
      <c r="AF395" s="324">
        <v>4</v>
      </c>
      <c r="AG395" s="324">
        <v>6</v>
      </c>
      <c r="AH395" s="324">
        <v>3</v>
      </c>
      <c r="AI395" s="324">
        <v>2</v>
      </c>
      <c r="AJ395" s="324">
        <v>6</v>
      </c>
      <c r="AK395" s="325">
        <v>49</v>
      </c>
    </row>
    <row r="396" spans="1:37" s="21" customFormat="1" ht="27.75">
      <c r="A396" s="331" t="s">
        <v>21</v>
      </c>
      <c r="B396" s="331" t="s">
        <v>155</v>
      </c>
      <c r="C396" s="331" t="s">
        <v>720</v>
      </c>
      <c r="D396" s="332"/>
      <c r="E396" s="333"/>
      <c r="F396" s="333"/>
      <c r="G396" s="333"/>
      <c r="H396" s="333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  <c r="X396" s="333"/>
      <c r="Y396" s="333"/>
      <c r="Z396" s="333"/>
      <c r="AA396" s="333"/>
      <c r="AB396" s="333"/>
      <c r="AC396" s="333"/>
      <c r="AD396" s="333"/>
      <c r="AE396" s="333"/>
      <c r="AF396" s="333"/>
      <c r="AG396" s="333"/>
      <c r="AH396" s="333">
        <v>1</v>
      </c>
      <c r="AI396" s="333"/>
      <c r="AJ396" s="333"/>
      <c r="AK396" s="334">
        <v>1</v>
      </c>
    </row>
    <row r="397" spans="1:37" s="21" customFormat="1" ht="27.75">
      <c r="A397" s="335"/>
      <c r="B397" s="335"/>
      <c r="C397" s="336" t="s">
        <v>508</v>
      </c>
      <c r="D397" s="337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>
        <v>1</v>
      </c>
      <c r="AA397" s="338"/>
      <c r="AB397" s="338"/>
      <c r="AC397" s="338"/>
      <c r="AD397" s="338">
        <v>1</v>
      </c>
      <c r="AE397" s="338"/>
      <c r="AF397" s="338"/>
      <c r="AG397" s="338"/>
      <c r="AH397" s="338">
        <v>1</v>
      </c>
      <c r="AI397" s="338"/>
      <c r="AJ397" s="338"/>
      <c r="AK397" s="339">
        <v>3</v>
      </c>
    </row>
    <row r="398" spans="1:37" s="21" customFormat="1" ht="27.75">
      <c r="A398" s="335"/>
      <c r="B398" s="335"/>
      <c r="C398" s="336" t="s">
        <v>721</v>
      </c>
      <c r="D398" s="337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  <c r="AA398" s="338"/>
      <c r="AB398" s="338"/>
      <c r="AC398" s="338"/>
      <c r="AD398" s="338"/>
      <c r="AE398" s="338"/>
      <c r="AF398" s="338"/>
      <c r="AG398" s="338"/>
      <c r="AH398" s="338">
        <v>2</v>
      </c>
      <c r="AI398" s="338"/>
      <c r="AJ398" s="338"/>
      <c r="AK398" s="339">
        <v>2</v>
      </c>
    </row>
    <row r="399" spans="1:37" s="21" customFormat="1" ht="27.75">
      <c r="A399" s="335"/>
      <c r="B399" s="335"/>
      <c r="C399" s="336" t="s">
        <v>676</v>
      </c>
      <c r="D399" s="337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  <c r="AA399" s="338"/>
      <c r="AB399" s="338"/>
      <c r="AC399" s="338">
        <v>1</v>
      </c>
      <c r="AD399" s="338"/>
      <c r="AE399" s="338"/>
      <c r="AF399" s="338">
        <v>1</v>
      </c>
      <c r="AG399" s="338">
        <v>1</v>
      </c>
      <c r="AH399" s="338"/>
      <c r="AI399" s="338"/>
      <c r="AJ399" s="338"/>
      <c r="AK399" s="339">
        <v>3</v>
      </c>
    </row>
    <row r="400" spans="1:37" s="21" customFormat="1" ht="27.75">
      <c r="A400" s="335"/>
      <c r="B400" s="335"/>
      <c r="C400" s="336" t="s">
        <v>871</v>
      </c>
      <c r="D400" s="337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  <c r="AA400" s="338"/>
      <c r="AB400" s="338"/>
      <c r="AC400" s="338"/>
      <c r="AD400" s="338"/>
      <c r="AE400" s="338"/>
      <c r="AF400" s="338"/>
      <c r="AG400" s="338"/>
      <c r="AH400" s="338"/>
      <c r="AI400" s="338"/>
      <c r="AJ400" s="338">
        <v>1</v>
      </c>
      <c r="AK400" s="339">
        <v>1</v>
      </c>
    </row>
    <row r="401" spans="1:37" s="21" customFormat="1" ht="27.75">
      <c r="A401" s="335"/>
      <c r="B401" s="335"/>
      <c r="C401" s="336" t="s">
        <v>614</v>
      </c>
      <c r="D401" s="337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  <c r="AA401" s="338"/>
      <c r="AB401" s="338"/>
      <c r="AC401" s="338"/>
      <c r="AD401" s="338"/>
      <c r="AE401" s="338">
        <v>2</v>
      </c>
      <c r="AF401" s="338">
        <v>2</v>
      </c>
      <c r="AG401" s="338">
        <v>1</v>
      </c>
      <c r="AH401" s="338"/>
      <c r="AI401" s="338">
        <v>1</v>
      </c>
      <c r="AJ401" s="338"/>
      <c r="AK401" s="339">
        <v>6</v>
      </c>
    </row>
    <row r="402" spans="1:37" s="21" customFormat="1" ht="27.75">
      <c r="A402" s="335"/>
      <c r="B402" s="335"/>
      <c r="C402" s="336" t="s">
        <v>190</v>
      </c>
      <c r="D402" s="337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  <c r="AA402" s="338"/>
      <c r="AB402" s="338"/>
      <c r="AC402" s="338"/>
      <c r="AD402" s="338"/>
      <c r="AE402" s="338">
        <v>1</v>
      </c>
      <c r="AF402" s="338"/>
      <c r="AG402" s="338"/>
      <c r="AH402" s="338"/>
      <c r="AI402" s="338">
        <v>1</v>
      </c>
      <c r="AJ402" s="338"/>
      <c r="AK402" s="339">
        <v>2</v>
      </c>
    </row>
    <row r="403" spans="1:37" s="21" customFormat="1" ht="27.75">
      <c r="A403" s="335"/>
      <c r="B403" s="342" t="s">
        <v>872</v>
      </c>
      <c r="C403" s="343"/>
      <c r="D403" s="344"/>
      <c r="E403" s="345"/>
      <c r="F403" s="345"/>
      <c r="G403" s="345"/>
      <c r="H403" s="345"/>
      <c r="I403" s="345"/>
      <c r="J403" s="345"/>
      <c r="K403" s="345"/>
      <c r="L403" s="345"/>
      <c r="M403" s="345"/>
      <c r="N403" s="345"/>
      <c r="O403" s="345"/>
      <c r="P403" s="345"/>
      <c r="Q403" s="345"/>
      <c r="R403" s="345"/>
      <c r="S403" s="345"/>
      <c r="T403" s="345"/>
      <c r="U403" s="345"/>
      <c r="V403" s="345"/>
      <c r="W403" s="345"/>
      <c r="X403" s="345"/>
      <c r="Y403" s="345"/>
      <c r="Z403" s="345">
        <v>1</v>
      </c>
      <c r="AA403" s="345"/>
      <c r="AB403" s="345"/>
      <c r="AC403" s="345">
        <v>1</v>
      </c>
      <c r="AD403" s="345">
        <v>1</v>
      </c>
      <c r="AE403" s="345">
        <v>3</v>
      </c>
      <c r="AF403" s="345">
        <v>3</v>
      </c>
      <c r="AG403" s="345">
        <v>2</v>
      </c>
      <c r="AH403" s="345">
        <v>4</v>
      </c>
      <c r="AI403" s="345">
        <v>2</v>
      </c>
      <c r="AJ403" s="345">
        <v>1</v>
      </c>
      <c r="AK403" s="346">
        <v>18</v>
      </c>
    </row>
    <row r="404" spans="1:37" s="21" customFormat="1" ht="27.75">
      <c r="A404" s="335"/>
      <c r="B404" s="331" t="s">
        <v>146</v>
      </c>
      <c r="C404" s="331" t="s">
        <v>567</v>
      </c>
      <c r="D404" s="332"/>
      <c r="E404" s="333"/>
      <c r="F404" s="333"/>
      <c r="G404" s="333"/>
      <c r="H404" s="333"/>
      <c r="I404" s="333"/>
      <c r="J404" s="333"/>
      <c r="K404" s="333"/>
      <c r="L404" s="333"/>
      <c r="M404" s="333"/>
      <c r="N404" s="333"/>
      <c r="O404" s="333"/>
      <c r="P404" s="333"/>
      <c r="Q404" s="333"/>
      <c r="R404" s="333"/>
      <c r="S404" s="333"/>
      <c r="T404" s="333"/>
      <c r="U404" s="333"/>
      <c r="V404" s="333"/>
      <c r="W404" s="333"/>
      <c r="X404" s="333"/>
      <c r="Y404" s="333"/>
      <c r="Z404" s="333"/>
      <c r="AA404" s="333"/>
      <c r="AB404" s="333"/>
      <c r="AC404" s="333">
        <v>5</v>
      </c>
      <c r="AD404" s="333"/>
      <c r="AE404" s="333"/>
      <c r="AF404" s="333"/>
      <c r="AG404" s="333"/>
      <c r="AH404" s="333"/>
      <c r="AI404" s="333"/>
      <c r="AJ404" s="333"/>
      <c r="AK404" s="334">
        <v>5</v>
      </c>
    </row>
    <row r="405" spans="1:37" s="21" customFormat="1" ht="27.75">
      <c r="A405" s="335"/>
      <c r="B405" s="335"/>
      <c r="C405" s="336" t="s">
        <v>873</v>
      </c>
      <c r="D405" s="337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  <c r="AA405" s="338"/>
      <c r="AB405" s="338"/>
      <c r="AC405" s="338"/>
      <c r="AD405" s="338"/>
      <c r="AE405" s="338"/>
      <c r="AF405" s="338"/>
      <c r="AG405" s="338"/>
      <c r="AH405" s="338"/>
      <c r="AI405" s="338"/>
      <c r="AJ405" s="338">
        <v>1</v>
      </c>
      <c r="AK405" s="339">
        <v>1</v>
      </c>
    </row>
    <row r="406" spans="1:37" s="21" customFormat="1" ht="27.75">
      <c r="A406" s="335"/>
      <c r="B406" s="335"/>
      <c r="C406" s="336" t="s">
        <v>375</v>
      </c>
      <c r="D406" s="337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>
        <v>1</v>
      </c>
      <c r="R406" s="338"/>
      <c r="S406" s="338"/>
      <c r="T406" s="338"/>
      <c r="U406" s="338"/>
      <c r="V406" s="338"/>
      <c r="W406" s="338"/>
      <c r="X406" s="338"/>
      <c r="Y406" s="338"/>
      <c r="Z406" s="338"/>
      <c r="AA406" s="338"/>
      <c r="AB406" s="338"/>
      <c r="AC406" s="338"/>
      <c r="AD406" s="338"/>
      <c r="AE406" s="338"/>
      <c r="AF406" s="338"/>
      <c r="AG406" s="338"/>
      <c r="AH406" s="338"/>
      <c r="AI406" s="338"/>
      <c r="AJ406" s="338"/>
      <c r="AK406" s="339">
        <v>1</v>
      </c>
    </row>
    <row r="407" spans="1:37" s="21" customFormat="1" ht="27.75">
      <c r="A407" s="335"/>
      <c r="B407" s="335"/>
      <c r="C407" s="336" t="s">
        <v>379</v>
      </c>
      <c r="D407" s="337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>
        <v>1</v>
      </c>
      <c r="S407" s="338"/>
      <c r="T407" s="338"/>
      <c r="U407" s="338"/>
      <c r="V407" s="338"/>
      <c r="W407" s="338"/>
      <c r="X407" s="338"/>
      <c r="Y407" s="338"/>
      <c r="Z407" s="338"/>
      <c r="AA407" s="338"/>
      <c r="AB407" s="338"/>
      <c r="AC407" s="338">
        <v>1</v>
      </c>
      <c r="AD407" s="338"/>
      <c r="AE407" s="338"/>
      <c r="AF407" s="338">
        <v>1</v>
      </c>
      <c r="AG407" s="338"/>
      <c r="AH407" s="338"/>
      <c r="AI407" s="338"/>
      <c r="AJ407" s="338"/>
      <c r="AK407" s="339">
        <v>3</v>
      </c>
    </row>
    <row r="408" spans="1:37" s="21" customFormat="1" ht="27.75">
      <c r="A408" s="335"/>
      <c r="B408" s="335"/>
      <c r="C408" s="336" t="s">
        <v>381</v>
      </c>
      <c r="D408" s="337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  <c r="AA408" s="338"/>
      <c r="AB408" s="338">
        <v>1</v>
      </c>
      <c r="AC408" s="338"/>
      <c r="AD408" s="338"/>
      <c r="AE408" s="338"/>
      <c r="AF408" s="338"/>
      <c r="AG408" s="338"/>
      <c r="AH408" s="338"/>
      <c r="AI408" s="338"/>
      <c r="AJ408" s="338"/>
      <c r="AK408" s="339">
        <v>1</v>
      </c>
    </row>
    <row r="409" spans="1:37" s="21" customFormat="1" ht="27.75">
      <c r="A409" s="335"/>
      <c r="B409" s="335"/>
      <c r="C409" s="336" t="s">
        <v>394</v>
      </c>
      <c r="D409" s="337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  <c r="AA409" s="338"/>
      <c r="AB409" s="338"/>
      <c r="AC409" s="338"/>
      <c r="AD409" s="338"/>
      <c r="AE409" s="338"/>
      <c r="AF409" s="338">
        <v>1</v>
      </c>
      <c r="AG409" s="338"/>
      <c r="AH409" s="338"/>
      <c r="AI409" s="338"/>
      <c r="AJ409" s="338"/>
      <c r="AK409" s="339">
        <v>1</v>
      </c>
    </row>
    <row r="410" spans="1:37" s="21" customFormat="1" ht="27.75">
      <c r="A410" s="335"/>
      <c r="B410" s="335"/>
      <c r="C410" s="336" t="s">
        <v>675</v>
      </c>
      <c r="D410" s="337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  <c r="AA410" s="338"/>
      <c r="AB410" s="338"/>
      <c r="AC410" s="338"/>
      <c r="AD410" s="338"/>
      <c r="AE410" s="338"/>
      <c r="AF410" s="338"/>
      <c r="AG410" s="338">
        <v>1</v>
      </c>
      <c r="AH410" s="338"/>
      <c r="AI410" s="338"/>
      <c r="AJ410" s="338">
        <v>1</v>
      </c>
      <c r="AK410" s="339">
        <v>2</v>
      </c>
    </row>
    <row r="411" spans="1:37" s="21" customFormat="1" ht="27.75">
      <c r="A411" s="335"/>
      <c r="B411" s="335"/>
      <c r="C411" s="336" t="s">
        <v>187</v>
      </c>
      <c r="D411" s="337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  <c r="AA411" s="338"/>
      <c r="AB411" s="338"/>
      <c r="AC411" s="338"/>
      <c r="AD411" s="338"/>
      <c r="AE411" s="338"/>
      <c r="AF411" s="338"/>
      <c r="AG411" s="338"/>
      <c r="AH411" s="338">
        <v>1</v>
      </c>
      <c r="AI411" s="338"/>
      <c r="AJ411" s="338"/>
      <c r="AK411" s="339">
        <v>1</v>
      </c>
    </row>
    <row r="412" spans="1:37" s="21" customFormat="1" ht="27.75">
      <c r="A412" s="335"/>
      <c r="B412" s="335"/>
      <c r="C412" s="336" t="s">
        <v>158</v>
      </c>
      <c r="D412" s="337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>
        <v>1</v>
      </c>
      <c r="T412" s="338"/>
      <c r="U412" s="338"/>
      <c r="V412" s="338"/>
      <c r="W412" s="338"/>
      <c r="X412" s="338"/>
      <c r="Y412" s="338"/>
      <c r="Z412" s="338"/>
      <c r="AA412" s="338"/>
      <c r="AB412" s="338"/>
      <c r="AC412" s="338"/>
      <c r="AD412" s="338"/>
      <c r="AE412" s="338"/>
      <c r="AF412" s="338"/>
      <c r="AG412" s="338"/>
      <c r="AH412" s="338"/>
      <c r="AI412" s="338"/>
      <c r="AJ412" s="338"/>
      <c r="AK412" s="339">
        <v>1</v>
      </c>
    </row>
    <row r="413" spans="1:37" s="21" customFormat="1" ht="27.75">
      <c r="A413" s="335"/>
      <c r="B413" s="335"/>
      <c r="C413" s="336" t="s">
        <v>376</v>
      </c>
      <c r="D413" s="337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>
        <v>1</v>
      </c>
      <c r="R413" s="338"/>
      <c r="S413" s="338"/>
      <c r="T413" s="338"/>
      <c r="U413" s="338"/>
      <c r="V413" s="338"/>
      <c r="W413" s="338"/>
      <c r="X413" s="338"/>
      <c r="Y413" s="338"/>
      <c r="Z413" s="338"/>
      <c r="AA413" s="338"/>
      <c r="AB413" s="338"/>
      <c r="AC413" s="338"/>
      <c r="AD413" s="338"/>
      <c r="AE413" s="338"/>
      <c r="AF413" s="338"/>
      <c r="AG413" s="338"/>
      <c r="AH413" s="338"/>
      <c r="AI413" s="338"/>
      <c r="AJ413" s="338"/>
      <c r="AK413" s="339">
        <v>1</v>
      </c>
    </row>
    <row r="414" spans="1:37" s="21" customFormat="1" ht="27.75">
      <c r="A414" s="335"/>
      <c r="B414" s="342" t="s">
        <v>874</v>
      </c>
      <c r="C414" s="343"/>
      <c r="D414" s="344"/>
      <c r="E414" s="345"/>
      <c r="F414" s="345"/>
      <c r="G414" s="345"/>
      <c r="H414" s="345"/>
      <c r="I414" s="345"/>
      <c r="J414" s="345"/>
      <c r="K414" s="345"/>
      <c r="L414" s="345"/>
      <c r="M414" s="345"/>
      <c r="N414" s="345"/>
      <c r="O414" s="345"/>
      <c r="P414" s="345"/>
      <c r="Q414" s="345">
        <v>2</v>
      </c>
      <c r="R414" s="345">
        <v>1</v>
      </c>
      <c r="S414" s="345">
        <v>1</v>
      </c>
      <c r="T414" s="345"/>
      <c r="U414" s="345"/>
      <c r="V414" s="345"/>
      <c r="W414" s="345"/>
      <c r="X414" s="345"/>
      <c r="Y414" s="345"/>
      <c r="Z414" s="345"/>
      <c r="AA414" s="345"/>
      <c r="AB414" s="345">
        <v>1</v>
      </c>
      <c r="AC414" s="345">
        <v>6</v>
      </c>
      <c r="AD414" s="345"/>
      <c r="AE414" s="345"/>
      <c r="AF414" s="345">
        <v>2</v>
      </c>
      <c r="AG414" s="345">
        <v>1</v>
      </c>
      <c r="AH414" s="345">
        <v>1</v>
      </c>
      <c r="AI414" s="345"/>
      <c r="AJ414" s="345">
        <v>2</v>
      </c>
      <c r="AK414" s="346">
        <v>17</v>
      </c>
    </row>
    <row r="415" spans="1:37" s="21" customFormat="1" ht="27.75">
      <c r="A415" s="335"/>
      <c r="B415" s="331" t="s">
        <v>170</v>
      </c>
      <c r="C415" s="331" t="s">
        <v>547</v>
      </c>
      <c r="D415" s="332"/>
      <c r="E415" s="333"/>
      <c r="F415" s="333"/>
      <c r="G415" s="333"/>
      <c r="H415" s="333"/>
      <c r="I415" s="333"/>
      <c r="J415" s="333"/>
      <c r="K415" s="333"/>
      <c r="L415" s="333"/>
      <c r="M415" s="333"/>
      <c r="N415" s="333"/>
      <c r="O415" s="333"/>
      <c r="P415" s="333"/>
      <c r="Q415" s="333"/>
      <c r="R415" s="333"/>
      <c r="S415" s="333"/>
      <c r="T415" s="333"/>
      <c r="U415" s="333"/>
      <c r="V415" s="333"/>
      <c r="W415" s="333"/>
      <c r="X415" s="333"/>
      <c r="Y415" s="333"/>
      <c r="Z415" s="333"/>
      <c r="AA415" s="333"/>
      <c r="AB415" s="333">
        <v>1</v>
      </c>
      <c r="AC415" s="333"/>
      <c r="AD415" s="333"/>
      <c r="AE415" s="333"/>
      <c r="AF415" s="333"/>
      <c r="AG415" s="333"/>
      <c r="AH415" s="333"/>
      <c r="AI415" s="333"/>
      <c r="AJ415" s="333"/>
      <c r="AK415" s="334">
        <v>1</v>
      </c>
    </row>
    <row r="416" spans="1:37" s="21" customFormat="1" ht="27.75">
      <c r="A416" s="335"/>
      <c r="B416" s="335"/>
      <c r="C416" s="336" t="s">
        <v>588</v>
      </c>
      <c r="D416" s="337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  <c r="AA416" s="338"/>
      <c r="AB416" s="338"/>
      <c r="AC416" s="338"/>
      <c r="AD416" s="338">
        <v>1</v>
      </c>
      <c r="AE416" s="338"/>
      <c r="AF416" s="338"/>
      <c r="AG416" s="338"/>
      <c r="AH416" s="338"/>
      <c r="AI416" s="338"/>
      <c r="AJ416" s="338"/>
      <c r="AK416" s="339">
        <v>1</v>
      </c>
    </row>
    <row r="417" spans="1:37" s="21" customFormat="1" ht="27.75">
      <c r="A417" s="335"/>
      <c r="B417" s="335"/>
      <c r="C417" s="336" t="s">
        <v>875</v>
      </c>
      <c r="D417" s="337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  <c r="AA417" s="338"/>
      <c r="AB417" s="338"/>
      <c r="AC417" s="338"/>
      <c r="AD417" s="338"/>
      <c r="AE417" s="338"/>
      <c r="AF417" s="338"/>
      <c r="AG417" s="338"/>
      <c r="AH417" s="338"/>
      <c r="AI417" s="338"/>
      <c r="AJ417" s="338">
        <v>1</v>
      </c>
      <c r="AK417" s="339">
        <v>1</v>
      </c>
    </row>
    <row r="418" spans="1:37" s="21" customFormat="1" ht="27.75">
      <c r="A418" s="335"/>
      <c r="B418" s="335"/>
      <c r="C418" s="336" t="s">
        <v>494</v>
      </c>
      <c r="D418" s="337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>
        <v>1</v>
      </c>
      <c r="Y418" s="338"/>
      <c r="Z418" s="338"/>
      <c r="AA418" s="338"/>
      <c r="AB418" s="338"/>
      <c r="AC418" s="338"/>
      <c r="AD418" s="338"/>
      <c r="AE418" s="338"/>
      <c r="AF418" s="338"/>
      <c r="AG418" s="338"/>
      <c r="AH418" s="338"/>
      <c r="AI418" s="338"/>
      <c r="AJ418" s="338"/>
      <c r="AK418" s="339">
        <v>1</v>
      </c>
    </row>
    <row r="419" spans="1:37" s="21" customFormat="1" ht="27.75">
      <c r="A419" s="335"/>
      <c r="B419" s="335"/>
      <c r="C419" s="336" t="s">
        <v>876</v>
      </c>
      <c r="D419" s="337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  <c r="AA419" s="338"/>
      <c r="AB419" s="338"/>
      <c r="AC419" s="338"/>
      <c r="AD419" s="338"/>
      <c r="AE419" s="338"/>
      <c r="AF419" s="338"/>
      <c r="AG419" s="338"/>
      <c r="AH419" s="338"/>
      <c r="AI419" s="338"/>
      <c r="AJ419" s="338">
        <v>1</v>
      </c>
      <c r="AK419" s="339">
        <v>1</v>
      </c>
    </row>
    <row r="420" spans="1:37" s="21" customFormat="1" ht="27.75">
      <c r="A420" s="335"/>
      <c r="B420" s="335"/>
      <c r="C420" s="336" t="s">
        <v>548</v>
      </c>
      <c r="D420" s="337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>
        <v>1</v>
      </c>
      <c r="AC420" s="338"/>
      <c r="AD420" s="338"/>
      <c r="AE420" s="338"/>
      <c r="AF420" s="338"/>
      <c r="AG420" s="338"/>
      <c r="AH420" s="338"/>
      <c r="AI420" s="338"/>
      <c r="AJ420" s="338"/>
      <c r="AK420" s="339">
        <v>1</v>
      </c>
    </row>
    <row r="421" spans="1:37" s="21" customFormat="1" ht="27.75">
      <c r="A421" s="335"/>
      <c r="B421" s="335"/>
      <c r="C421" s="336" t="s">
        <v>877</v>
      </c>
      <c r="D421" s="337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38"/>
      <c r="AC421" s="338"/>
      <c r="AD421" s="338"/>
      <c r="AE421" s="338"/>
      <c r="AF421" s="338"/>
      <c r="AG421" s="338"/>
      <c r="AH421" s="338"/>
      <c r="AI421" s="338"/>
      <c r="AJ421" s="338">
        <v>1</v>
      </c>
      <c r="AK421" s="339">
        <v>1</v>
      </c>
    </row>
    <row r="422" spans="1:37" s="21" customFormat="1" ht="27.75">
      <c r="A422" s="335"/>
      <c r="B422" s="342" t="s">
        <v>878</v>
      </c>
      <c r="C422" s="343"/>
      <c r="D422" s="344"/>
      <c r="E422" s="345"/>
      <c r="F422" s="345"/>
      <c r="G422" s="345"/>
      <c r="H422" s="345"/>
      <c r="I422" s="345"/>
      <c r="J422" s="345"/>
      <c r="K422" s="345"/>
      <c r="L422" s="345"/>
      <c r="M422" s="345"/>
      <c r="N422" s="345"/>
      <c r="O422" s="345"/>
      <c r="P422" s="345"/>
      <c r="Q422" s="345"/>
      <c r="R422" s="345"/>
      <c r="S422" s="345"/>
      <c r="T422" s="345"/>
      <c r="U422" s="345"/>
      <c r="V422" s="345"/>
      <c r="W422" s="345"/>
      <c r="X422" s="345">
        <v>1</v>
      </c>
      <c r="Y422" s="345"/>
      <c r="Z422" s="345"/>
      <c r="AA422" s="345"/>
      <c r="AB422" s="345">
        <v>2</v>
      </c>
      <c r="AC422" s="345"/>
      <c r="AD422" s="345">
        <v>1</v>
      </c>
      <c r="AE422" s="345"/>
      <c r="AF422" s="345"/>
      <c r="AG422" s="345"/>
      <c r="AH422" s="345"/>
      <c r="AI422" s="345"/>
      <c r="AJ422" s="345">
        <v>3</v>
      </c>
      <c r="AK422" s="346">
        <v>7</v>
      </c>
    </row>
    <row r="423" spans="1:37" s="21" customFormat="1" ht="27.75">
      <c r="A423" s="335"/>
      <c r="B423" s="331" t="s">
        <v>147</v>
      </c>
      <c r="C423" s="331" t="s">
        <v>154</v>
      </c>
      <c r="D423" s="332"/>
      <c r="E423" s="333"/>
      <c r="F423" s="333"/>
      <c r="G423" s="333"/>
      <c r="H423" s="333"/>
      <c r="I423" s="333"/>
      <c r="J423" s="333"/>
      <c r="K423" s="333"/>
      <c r="L423" s="333"/>
      <c r="M423" s="333"/>
      <c r="N423" s="333"/>
      <c r="O423" s="333"/>
      <c r="P423" s="333"/>
      <c r="Q423" s="333"/>
      <c r="R423" s="333"/>
      <c r="S423" s="333"/>
      <c r="T423" s="333"/>
      <c r="U423" s="333"/>
      <c r="V423" s="333"/>
      <c r="W423" s="333"/>
      <c r="X423" s="333"/>
      <c r="Y423" s="333"/>
      <c r="Z423" s="333"/>
      <c r="AA423" s="333"/>
      <c r="AB423" s="333"/>
      <c r="AC423" s="333"/>
      <c r="AD423" s="333"/>
      <c r="AE423" s="333"/>
      <c r="AF423" s="333"/>
      <c r="AG423" s="333"/>
      <c r="AH423" s="333"/>
      <c r="AI423" s="333">
        <v>1</v>
      </c>
      <c r="AJ423" s="333"/>
      <c r="AK423" s="334">
        <v>1</v>
      </c>
    </row>
    <row r="424" spans="1:37" s="21" customFormat="1" ht="27.75">
      <c r="A424" s="335"/>
      <c r="B424" s="335"/>
      <c r="C424" s="336" t="s">
        <v>568</v>
      </c>
      <c r="D424" s="337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  <c r="AA424" s="338"/>
      <c r="AB424" s="338">
        <v>1</v>
      </c>
      <c r="AC424" s="338"/>
      <c r="AD424" s="338"/>
      <c r="AE424" s="338"/>
      <c r="AF424" s="338"/>
      <c r="AG424" s="338"/>
      <c r="AH424" s="338"/>
      <c r="AI424" s="338"/>
      <c r="AJ424" s="338"/>
      <c r="AK424" s="339">
        <v>1</v>
      </c>
    </row>
    <row r="425" spans="1:37" s="21" customFormat="1" ht="27.75">
      <c r="A425" s="335"/>
      <c r="B425" s="335"/>
      <c r="C425" s="336" t="s">
        <v>569</v>
      </c>
      <c r="D425" s="337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  <c r="AA425" s="338"/>
      <c r="AB425" s="338">
        <v>1</v>
      </c>
      <c r="AC425" s="338"/>
      <c r="AD425" s="338"/>
      <c r="AE425" s="338"/>
      <c r="AF425" s="338"/>
      <c r="AG425" s="338"/>
      <c r="AH425" s="338">
        <v>2</v>
      </c>
      <c r="AI425" s="338"/>
      <c r="AJ425" s="338">
        <v>2</v>
      </c>
      <c r="AK425" s="339">
        <v>5</v>
      </c>
    </row>
    <row r="426" spans="1:37" s="21" customFormat="1" ht="27.75">
      <c r="A426" s="335"/>
      <c r="B426" s="342" t="s">
        <v>879</v>
      </c>
      <c r="C426" s="343"/>
      <c r="D426" s="344"/>
      <c r="E426" s="345"/>
      <c r="F426" s="345"/>
      <c r="G426" s="345"/>
      <c r="H426" s="345"/>
      <c r="I426" s="345"/>
      <c r="J426" s="345"/>
      <c r="K426" s="345"/>
      <c r="L426" s="345"/>
      <c r="M426" s="345"/>
      <c r="N426" s="345"/>
      <c r="O426" s="345"/>
      <c r="P426" s="345"/>
      <c r="Q426" s="345"/>
      <c r="R426" s="345"/>
      <c r="S426" s="345"/>
      <c r="T426" s="345"/>
      <c r="U426" s="345"/>
      <c r="V426" s="345"/>
      <c r="W426" s="345"/>
      <c r="X426" s="345"/>
      <c r="Y426" s="345"/>
      <c r="Z426" s="345"/>
      <c r="AA426" s="345"/>
      <c r="AB426" s="345">
        <v>2</v>
      </c>
      <c r="AC426" s="345"/>
      <c r="AD426" s="345"/>
      <c r="AE426" s="345"/>
      <c r="AF426" s="345"/>
      <c r="AG426" s="345"/>
      <c r="AH426" s="345">
        <v>2</v>
      </c>
      <c r="AI426" s="345">
        <v>1</v>
      </c>
      <c r="AJ426" s="345">
        <v>2</v>
      </c>
      <c r="AK426" s="346">
        <v>7</v>
      </c>
    </row>
    <row r="427" spans="1:37" s="21" customFormat="1" ht="27.75">
      <c r="A427" s="335"/>
      <c r="B427" s="331" t="s">
        <v>199</v>
      </c>
      <c r="C427" s="331" t="s">
        <v>199</v>
      </c>
      <c r="D427" s="332"/>
      <c r="E427" s="333"/>
      <c r="F427" s="333"/>
      <c r="G427" s="333"/>
      <c r="H427" s="333"/>
      <c r="I427" s="333"/>
      <c r="J427" s="333"/>
      <c r="K427" s="333"/>
      <c r="L427" s="333"/>
      <c r="M427" s="333"/>
      <c r="N427" s="333"/>
      <c r="O427" s="333"/>
      <c r="P427" s="333"/>
      <c r="Q427" s="333"/>
      <c r="R427" s="333"/>
      <c r="S427" s="333"/>
      <c r="T427" s="333"/>
      <c r="U427" s="333"/>
      <c r="V427" s="333"/>
      <c r="W427" s="333"/>
      <c r="X427" s="333"/>
      <c r="Y427" s="333"/>
      <c r="Z427" s="333"/>
      <c r="AA427" s="333"/>
      <c r="AB427" s="333"/>
      <c r="AC427" s="333"/>
      <c r="AD427" s="333"/>
      <c r="AE427" s="333"/>
      <c r="AF427" s="333"/>
      <c r="AG427" s="333"/>
      <c r="AH427" s="333">
        <v>1</v>
      </c>
      <c r="AI427" s="333">
        <v>1</v>
      </c>
      <c r="AJ427" s="333">
        <v>1</v>
      </c>
      <c r="AK427" s="334">
        <v>3</v>
      </c>
    </row>
    <row r="428" spans="1:37" s="21" customFormat="1" ht="27.75">
      <c r="A428" s="335"/>
      <c r="B428" s="335"/>
      <c r="C428" s="336" t="s">
        <v>752</v>
      </c>
      <c r="D428" s="337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  <c r="AA428" s="338"/>
      <c r="AB428" s="338"/>
      <c r="AC428" s="338"/>
      <c r="AD428" s="338"/>
      <c r="AE428" s="338"/>
      <c r="AF428" s="338"/>
      <c r="AG428" s="338">
        <v>1</v>
      </c>
      <c r="AH428" s="338"/>
      <c r="AI428" s="338"/>
      <c r="AJ428" s="338"/>
      <c r="AK428" s="339">
        <v>1</v>
      </c>
    </row>
    <row r="429" spans="1:37" s="21" customFormat="1" ht="27.75">
      <c r="A429" s="335"/>
      <c r="B429" s="335"/>
      <c r="C429" s="336" t="s">
        <v>678</v>
      </c>
      <c r="D429" s="337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  <c r="AA429" s="338"/>
      <c r="AB429" s="338"/>
      <c r="AC429" s="338"/>
      <c r="AD429" s="338"/>
      <c r="AE429" s="338"/>
      <c r="AF429" s="338">
        <v>1</v>
      </c>
      <c r="AG429" s="338"/>
      <c r="AH429" s="338"/>
      <c r="AI429" s="338"/>
      <c r="AJ429" s="338"/>
      <c r="AK429" s="339">
        <v>1</v>
      </c>
    </row>
    <row r="430" spans="1:37" s="21" customFormat="1" ht="27.75">
      <c r="A430" s="335"/>
      <c r="B430" s="335"/>
      <c r="C430" s="336" t="s">
        <v>636</v>
      </c>
      <c r="D430" s="337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  <c r="AA430" s="338"/>
      <c r="AB430" s="338"/>
      <c r="AC430" s="338"/>
      <c r="AD430" s="338"/>
      <c r="AE430" s="338"/>
      <c r="AF430" s="338">
        <v>1</v>
      </c>
      <c r="AG430" s="338"/>
      <c r="AH430" s="338"/>
      <c r="AI430" s="338"/>
      <c r="AJ430" s="338"/>
      <c r="AK430" s="339">
        <v>1</v>
      </c>
    </row>
    <row r="431" spans="1:37" s="21" customFormat="1" ht="27.75">
      <c r="A431" s="335"/>
      <c r="B431" s="342" t="s">
        <v>880</v>
      </c>
      <c r="C431" s="343"/>
      <c r="D431" s="344"/>
      <c r="E431" s="345"/>
      <c r="F431" s="345"/>
      <c r="G431" s="345"/>
      <c r="H431" s="345"/>
      <c r="I431" s="345"/>
      <c r="J431" s="345"/>
      <c r="K431" s="345"/>
      <c r="L431" s="345"/>
      <c r="M431" s="345"/>
      <c r="N431" s="345"/>
      <c r="O431" s="345"/>
      <c r="P431" s="345"/>
      <c r="Q431" s="345"/>
      <c r="R431" s="345"/>
      <c r="S431" s="345"/>
      <c r="T431" s="345"/>
      <c r="U431" s="345"/>
      <c r="V431" s="345"/>
      <c r="W431" s="345"/>
      <c r="X431" s="345"/>
      <c r="Y431" s="345"/>
      <c r="Z431" s="345"/>
      <c r="AA431" s="345"/>
      <c r="AB431" s="345"/>
      <c r="AC431" s="345"/>
      <c r="AD431" s="345"/>
      <c r="AE431" s="345"/>
      <c r="AF431" s="345">
        <v>2</v>
      </c>
      <c r="AG431" s="345">
        <v>1</v>
      </c>
      <c r="AH431" s="345">
        <v>1</v>
      </c>
      <c r="AI431" s="345">
        <v>1</v>
      </c>
      <c r="AJ431" s="345">
        <v>1</v>
      </c>
      <c r="AK431" s="346">
        <v>6</v>
      </c>
    </row>
    <row r="432" spans="1:37" s="21" customFormat="1" ht="27.75">
      <c r="A432" s="335"/>
      <c r="B432" s="331" t="s">
        <v>171</v>
      </c>
      <c r="C432" s="331" t="s">
        <v>881</v>
      </c>
      <c r="D432" s="332"/>
      <c r="E432" s="333"/>
      <c r="F432" s="333"/>
      <c r="G432" s="333"/>
      <c r="H432" s="333"/>
      <c r="I432" s="333"/>
      <c r="J432" s="333"/>
      <c r="K432" s="333"/>
      <c r="L432" s="333"/>
      <c r="M432" s="333"/>
      <c r="N432" s="333"/>
      <c r="O432" s="333"/>
      <c r="P432" s="333"/>
      <c r="Q432" s="333"/>
      <c r="R432" s="333"/>
      <c r="S432" s="333"/>
      <c r="T432" s="333"/>
      <c r="U432" s="333"/>
      <c r="V432" s="333"/>
      <c r="W432" s="333"/>
      <c r="X432" s="333"/>
      <c r="Y432" s="333"/>
      <c r="Z432" s="333"/>
      <c r="AA432" s="333"/>
      <c r="AB432" s="333"/>
      <c r="AC432" s="333"/>
      <c r="AD432" s="333"/>
      <c r="AE432" s="333"/>
      <c r="AF432" s="333"/>
      <c r="AG432" s="333"/>
      <c r="AH432" s="333"/>
      <c r="AI432" s="333"/>
      <c r="AJ432" s="333">
        <v>1</v>
      </c>
      <c r="AK432" s="334">
        <v>1</v>
      </c>
    </row>
    <row r="433" spans="1:37" s="21" customFormat="1" ht="27.75">
      <c r="A433" s="335"/>
      <c r="B433" s="335"/>
      <c r="C433" s="336" t="s">
        <v>677</v>
      </c>
      <c r="D433" s="337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  <c r="AE433" s="338">
        <v>1</v>
      </c>
      <c r="AF433" s="338"/>
      <c r="AG433" s="338"/>
      <c r="AH433" s="338"/>
      <c r="AI433" s="338"/>
      <c r="AJ433" s="338"/>
      <c r="AK433" s="339">
        <v>1</v>
      </c>
    </row>
    <row r="434" spans="1:37" s="21" customFormat="1" ht="27.75">
      <c r="A434" s="335"/>
      <c r="B434" s="335"/>
      <c r="C434" s="336" t="s">
        <v>192</v>
      </c>
      <c r="D434" s="337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>
        <v>1</v>
      </c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  <c r="AA434" s="338"/>
      <c r="AB434" s="338"/>
      <c r="AC434" s="338"/>
      <c r="AD434" s="338"/>
      <c r="AE434" s="338"/>
      <c r="AF434" s="338"/>
      <c r="AG434" s="338"/>
      <c r="AH434" s="338"/>
      <c r="AI434" s="338"/>
      <c r="AJ434" s="338"/>
      <c r="AK434" s="339">
        <v>1</v>
      </c>
    </row>
    <row r="435" spans="1:37" s="21" customFormat="1" ht="27.75">
      <c r="A435" s="335"/>
      <c r="B435" s="335"/>
      <c r="C435" s="336" t="s">
        <v>396</v>
      </c>
      <c r="D435" s="337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>
        <v>1</v>
      </c>
      <c r="V435" s="338"/>
      <c r="W435" s="338"/>
      <c r="X435" s="338"/>
      <c r="Y435" s="338"/>
      <c r="Z435" s="338"/>
      <c r="AA435" s="338"/>
      <c r="AB435" s="338"/>
      <c r="AC435" s="338"/>
      <c r="AD435" s="338"/>
      <c r="AE435" s="338"/>
      <c r="AF435" s="338"/>
      <c r="AG435" s="338"/>
      <c r="AH435" s="338"/>
      <c r="AI435" s="338"/>
      <c r="AJ435" s="338"/>
      <c r="AK435" s="339">
        <v>1</v>
      </c>
    </row>
    <row r="436" spans="1:37" s="21" customFormat="1" ht="27.75">
      <c r="A436" s="335"/>
      <c r="B436" s="335"/>
      <c r="C436" s="336" t="s">
        <v>160</v>
      </c>
      <c r="D436" s="337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>
        <v>1</v>
      </c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  <c r="AA436" s="338"/>
      <c r="AB436" s="338"/>
      <c r="AC436" s="338"/>
      <c r="AD436" s="338"/>
      <c r="AE436" s="338"/>
      <c r="AF436" s="338"/>
      <c r="AG436" s="338"/>
      <c r="AH436" s="338"/>
      <c r="AI436" s="338"/>
      <c r="AJ436" s="338"/>
      <c r="AK436" s="339">
        <v>1</v>
      </c>
    </row>
    <row r="437" spans="1:37" s="21" customFormat="1" ht="27.75">
      <c r="A437" s="335"/>
      <c r="B437" s="342" t="s">
        <v>779</v>
      </c>
      <c r="C437" s="343"/>
      <c r="D437" s="344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>
        <v>1</v>
      </c>
      <c r="O437" s="345"/>
      <c r="P437" s="345">
        <v>1</v>
      </c>
      <c r="Q437" s="345"/>
      <c r="R437" s="345"/>
      <c r="S437" s="345"/>
      <c r="T437" s="345"/>
      <c r="U437" s="345">
        <v>1</v>
      </c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>
        <v>1</v>
      </c>
      <c r="AF437" s="345"/>
      <c r="AG437" s="345"/>
      <c r="AH437" s="345"/>
      <c r="AI437" s="345"/>
      <c r="AJ437" s="345">
        <v>1</v>
      </c>
      <c r="AK437" s="346">
        <v>5</v>
      </c>
    </row>
    <row r="438" spans="1:37" s="21" customFormat="1" ht="27.75">
      <c r="A438" s="335"/>
      <c r="B438" s="331" t="s">
        <v>201</v>
      </c>
      <c r="C438" s="331" t="s">
        <v>191</v>
      </c>
      <c r="D438" s="332"/>
      <c r="E438" s="333"/>
      <c r="F438" s="333"/>
      <c r="G438" s="333"/>
      <c r="H438" s="333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  <c r="X438" s="333"/>
      <c r="Y438" s="333"/>
      <c r="Z438" s="333"/>
      <c r="AA438" s="333"/>
      <c r="AB438" s="333"/>
      <c r="AC438" s="333"/>
      <c r="AD438" s="333"/>
      <c r="AE438" s="333"/>
      <c r="AF438" s="333"/>
      <c r="AG438" s="333"/>
      <c r="AH438" s="333"/>
      <c r="AI438" s="333"/>
      <c r="AJ438" s="333">
        <v>3</v>
      </c>
      <c r="AK438" s="334">
        <v>3</v>
      </c>
    </row>
    <row r="439" spans="1:37" s="21" customFormat="1" ht="27.75">
      <c r="A439" s="335"/>
      <c r="B439" s="342" t="s">
        <v>882</v>
      </c>
      <c r="C439" s="343"/>
      <c r="D439" s="344"/>
      <c r="E439" s="345"/>
      <c r="F439" s="345"/>
      <c r="G439" s="345"/>
      <c r="H439" s="345"/>
      <c r="I439" s="345"/>
      <c r="J439" s="345"/>
      <c r="K439" s="345"/>
      <c r="L439" s="345"/>
      <c r="M439" s="345"/>
      <c r="N439" s="345"/>
      <c r="O439" s="345"/>
      <c r="P439" s="345"/>
      <c r="Q439" s="345"/>
      <c r="R439" s="345"/>
      <c r="S439" s="345"/>
      <c r="T439" s="345"/>
      <c r="U439" s="345"/>
      <c r="V439" s="345"/>
      <c r="W439" s="345"/>
      <c r="X439" s="345"/>
      <c r="Y439" s="345"/>
      <c r="Z439" s="345"/>
      <c r="AA439" s="345"/>
      <c r="AB439" s="345"/>
      <c r="AC439" s="345"/>
      <c r="AD439" s="345"/>
      <c r="AE439" s="345"/>
      <c r="AF439" s="345"/>
      <c r="AG439" s="345"/>
      <c r="AH439" s="345"/>
      <c r="AI439" s="345"/>
      <c r="AJ439" s="345">
        <v>3</v>
      </c>
      <c r="AK439" s="346">
        <v>3</v>
      </c>
    </row>
    <row r="440" spans="1:37" s="21" customFormat="1" ht="27.75">
      <c r="A440" s="335"/>
      <c r="B440" s="331" t="s">
        <v>205</v>
      </c>
      <c r="C440" s="331" t="s">
        <v>506</v>
      </c>
      <c r="D440" s="332"/>
      <c r="E440" s="333"/>
      <c r="F440" s="333"/>
      <c r="G440" s="333"/>
      <c r="H440" s="333"/>
      <c r="I440" s="333"/>
      <c r="J440" s="333"/>
      <c r="K440" s="333"/>
      <c r="L440" s="333"/>
      <c r="M440" s="333"/>
      <c r="N440" s="333"/>
      <c r="O440" s="333"/>
      <c r="P440" s="333"/>
      <c r="Q440" s="333"/>
      <c r="R440" s="333"/>
      <c r="S440" s="333"/>
      <c r="T440" s="333"/>
      <c r="U440" s="333"/>
      <c r="V440" s="333"/>
      <c r="W440" s="333"/>
      <c r="X440" s="333"/>
      <c r="Y440" s="333"/>
      <c r="Z440" s="333"/>
      <c r="AA440" s="333"/>
      <c r="AB440" s="333"/>
      <c r="AC440" s="333">
        <v>1</v>
      </c>
      <c r="AD440" s="333"/>
      <c r="AE440" s="333"/>
      <c r="AF440" s="333"/>
      <c r="AG440" s="333"/>
      <c r="AH440" s="333"/>
      <c r="AI440" s="333"/>
      <c r="AJ440" s="333"/>
      <c r="AK440" s="334">
        <v>1</v>
      </c>
    </row>
    <row r="441" spans="1:37" s="21" customFormat="1" ht="27.75">
      <c r="A441" s="335"/>
      <c r="B441" s="335"/>
      <c r="C441" s="336" t="s">
        <v>205</v>
      </c>
      <c r="D441" s="337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  <c r="AA441" s="338"/>
      <c r="AB441" s="338"/>
      <c r="AC441" s="338"/>
      <c r="AD441" s="338"/>
      <c r="AE441" s="338">
        <v>1</v>
      </c>
      <c r="AF441" s="338">
        <v>1</v>
      </c>
      <c r="AG441" s="338"/>
      <c r="AH441" s="338"/>
      <c r="AI441" s="338"/>
      <c r="AJ441" s="338"/>
      <c r="AK441" s="339">
        <v>2</v>
      </c>
    </row>
    <row r="442" spans="1:37" s="21" customFormat="1" ht="27.75">
      <c r="A442" s="335"/>
      <c r="B442" s="342" t="s">
        <v>883</v>
      </c>
      <c r="C442" s="343"/>
      <c r="D442" s="344"/>
      <c r="E442" s="345"/>
      <c r="F442" s="345"/>
      <c r="G442" s="345"/>
      <c r="H442" s="345"/>
      <c r="I442" s="345"/>
      <c r="J442" s="345"/>
      <c r="K442" s="345"/>
      <c r="L442" s="345"/>
      <c r="M442" s="345"/>
      <c r="N442" s="345"/>
      <c r="O442" s="345"/>
      <c r="P442" s="345"/>
      <c r="Q442" s="345"/>
      <c r="R442" s="345"/>
      <c r="S442" s="345"/>
      <c r="T442" s="345"/>
      <c r="U442" s="345"/>
      <c r="V442" s="345"/>
      <c r="W442" s="345"/>
      <c r="X442" s="345"/>
      <c r="Y442" s="345"/>
      <c r="Z442" s="345"/>
      <c r="AA442" s="345"/>
      <c r="AB442" s="345"/>
      <c r="AC442" s="345">
        <v>1</v>
      </c>
      <c r="AD442" s="345"/>
      <c r="AE442" s="345">
        <v>1</v>
      </c>
      <c r="AF442" s="345">
        <v>1</v>
      </c>
      <c r="AG442" s="345"/>
      <c r="AH442" s="345"/>
      <c r="AI442" s="345"/>
      <c r="AJ442" s="345"/>
      <c r="AK442" s="346">
        <v>3</v>
      </c>
    </row>
    <row r="443" spans="1:37" s="21" customFormat="1" ht="27.75">
      <c r="A443" s="335"/>
      <c r="B443" s="331" t="s">
        <v>204</v>
      </c>
      <c r="C443" s="331" t="s">
        <v>332</v>
      </c>
      <c r="D443" s="332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>
        <v>1</v>
      </c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4">
        <v>1</v>
      </c>
    </row>
    <row r="444" spans="1:37" s="21" customFormat="1" ht="27.75">
      <c r="A444" s="335"/>
      <c r="B444" s="335"/>
      <c r="C444" s="336" t="s">
        <v>264</v>
      </c>
      <c r="D444" s="337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>
        <v>1</v>
      </c>
      <c r="X444" s="338"/>
      <c r="Y444" s="338"/>
      <c r="Z444" s="338"/>
      <c r="AA444" s="338"/>
      <c r="AB444" s="338"/>
      <c r="AC444" s="338"/>
      <c r="AD444" s="338"/>
      <c r="AE444" s="338"/>
      <c r="AF444" s="338"/>
      <c r="AG444" s="338"/>
      <c r="AH444" s="338"/>
      <c r="AI444" s="338"/>
      <c r="AJ444" s="338"/>
      <c r="AK444" s="339">
        <v>1</v>
      </c>
    </row>
    <row r="445" spans="1:37" s="21" customFormat="1" ht="27.75">
      <c r="A445" s="335"/>
      <c r="B445" s="335"/>
      <c r="C445" s="336" t="s">
        <v>722</v>
      </c>
      <c r="D445" s="337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  <c r="AA445" s="338"/>
      <c r="AB445" s="338"/>
      <c r="AC445" s="338"/>
      <c r="AD445" s="338"/>
      <c r="AE445" s="338"/>
      <c r="AF445" s="338"/>
      <c r="AG445" s="338"/>
      <c r="AH445" s="338">
        <v>1</v>
      </c>
      <c r="AI445" s="338"/>
      <c r="AJ445" s="338"/>
      <c r="AK445" s="339">
        <v>1</v>
      </c>
    </row>
    <row r="446" spans="1:37" s="21" customFormat="1" ht="27.75">
      <c r="A446" s="335"/>
      <c r="B446" s="342" t="s">
        <v>884</v>
      </c>
      <c r="C446" s="343"/>
      <c r="D446" s="344"/>
      <c r="E446" s="345"/>
      <c r="F446" s="345"/>
      <c r="G446" s="345"/>
      <c r="H446" s="345"/>
      <c r="I446" s="345"/>
      <c r="J446" s="345"/>
      <c r="K446" s="345"/>
      <c r="L446" s="345"/>
      <c r="M446" s="345"/>
      <c r="N446" s="345"/>
      <c r="O446" s="345"/>
      <c r="P446" s="345"/>
      <c r="Q446" s="345"/>
      <c r="R446" s="345"/>
      <c r="S446" s="345"/>
      <c r="T446" s="345"/>
      <c r="U446" s="345"/>
      <c r="V446" s="345"/>
      <c r="W446" s="345">
        <v>1</v>
      </c>
      <c r="X446" s="345"/>
      <c r="Y446" s="345"/>
      <c r="Z446" s="345"/>
      <c r="AA446" s="345">
        <v>1</v>
      </c>
      <c r="AB446" s="345"/>
      <c r="AC446" s="345"/>
      <c r="AD446" s="345"/>
      <c r="AE446" s="345"/>
      <c r="AF446" s="345"/>
      <c r="AG446" s="345"/>
      <c r="AH446" s="345">
        <v>1</v>
      </c>
      <c r="AI446" s="345"/>
      <c r="AJ446" s="345"/>
      <c r="AK446" s="346">
        <v>3</v>
      </c>
    </row>
    <row r="447" spans="1:37" s="21" customFormat="1" ht="27.75">
      <c r="A447" s="335"/>
      <c r="B447" s="331" t="s">
        <v>207</v>
      </c>
      <c r="C447" s="331" t="s">
        <v>634</v>
      </c>
      <c r="D447" s="332"/>
      <c r="E447" s="333"/>
      <c r="F447" s="333"/>
      <c r="G447" s="333"/>
      <c r="H447" s="333"/>
      <c r="I447" s="333"/>
      <c r="J447" s="333"/>
      <c r="K447" s="333"/>
      <c r="L447" s="333"/>
      <c r="M447" s="333"/>
      <c r="N447" s="333"/>
      <c r="O447" s="333"/>
      <c r="P447" s="333"/>
      <c r="Q447" s="333"/>
      <c r="R447" s="333"/>
      <c r="S447" s="333"/>
      <c r="T447" s="333"/>
      <c r="U447" s="333"/>
      <c r="V447" s="333"/>
      <c r="W447" s="333"/>
      <c r="X447" s="333"/>
      <c r="Y447" s="333"/>
      <c r="Z447" s="333"/>
      <c r="AA447" s="333"/>
      <c r="AB447" s="333"/>
      <c r="AC447" s="333"/>
      <c r="AD447" s="333"/>
      <c r="AE447" s="333">
        <v>1</v>
      </c>
      <c r="AF447" s="333"/>
      <c r="AG447" s="333"/>
      <c r="AH447" s="333"/>
      <c r="AI447" s="333"/>
      <c r="AJ447" s="333"/>
      <c r="AK447" s="334">
        <v>1</v>
      </c>
    </row>
    <row r="448" spans="1:37" s="21" customFormat="1" ht="27.75">
      <c r="A448" s="335"/>
      <c r="B448" s="335"/>
      <c r="C448" s="336" t="s">
        <v>190</v>
      </c>
      <c r="D448" s="337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>
        <v>1</v>
      </c>
      <c r="S448" s="338"/>
      <c r="T448" s="338"/>
      <c r="U448" s="338"/>
      <c r="V448" s="338"/>
      <c r="W448" s="338"/>
      <c r="X448" s="338"/>
      <c r="Y448" s="338"/>
      <c r="Z448" s="338"/>
      <c r="AA448" s="338"/>
      <c r="AB448" s="338"/>
      <c r="AC448" s="338"/>
      <c r="AD448" s="338"/>
      <c r="AE448" s="338"/>
      <c r="AF448" s="338"/>
      <c r="AG448" s="338"/>
      <c r="AH448" s="338"/>
      <c r="AI448" s="338"/>
      <c r="AJ448" s="338"/>
      <c r="AK448" s="339">
        <v>1</v>
      </c>
    </row>
    <row r="449" spans="1:37" s="21" customFormat="1" ht="27.75">
      <c r="A449" s="335"/>
      <c r="B449" s="335"/>
      <c r="C449" s="336" t="s">
        <v>397</v>
      </c>
      <c r="D449" s="337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>
        <v>1</v>
      </c>
      <c r="T449" s="338"/>
      <c r="U449" s="338"/>
      <c r="V449" s="338"/>
      <c r="W449" s="338"/>
      <c r="X449" s="338"/>
      <c r="Y449" s="338"/>
      <c r="Z449" s="338"/>
      <c r="AA449" s="338"/>
      <c r="AB449" s="338"/>
      <c r="AC449" s="338"/>
      <c r="AD449" s="338"/>
      <c r="AE449" s="338"/>
      <c r="AF449" s="338"/>
      <c r="AG449" s="338"/>
      <c r="AH449" s="338"/>
      <c r="AI449" s="338"/>
      <c r="AJ449" s="338"/>
      <c r="AK449" s="339">
        <v>1</v>
      </c>
    </row>
    <row r="450" spans="1:37" s="21" customFormat="1" ht="27.75">
      <c r="A450" s="335"/>
      <c r="B450" s="342" t="s">
        <v>885</v>
      </c>
      <c r="C450" s="343"/>
      <c r="D450" s="344"/>
      <c r="E450" s="345"/>
      <c r="F450" s="345"/>
      <c r="G450" s="345"/>
      <c r="H450" s="345"/>
      <c r="I450" s="345"/>
      <c r="J450" s="345"/>
      <c r="K450" s="345"/>
      <c r="L450" s="345"/>
      <c r="M450" s="345"/>
      <c r="N450" s="345"/>
      <c r="O450" s="345"/>
      <c r="P450" s="345"/>
      <c r="Q450" s="345"/>
      <c r="R450" s="345">
        <v>1</v>
      </c>
      <c r="S450" s="345">
        <v>1</v>
      </c>
      <c r="T450" s="345"/>
      <c r="U450" s="345"/>
      <c r="V450" s="345"/>
      <c r="W450" s="345"/>
      <c r="X450" s="345"/>
      <c r="Y450" s="345"/>
      <c r="Z450" s="345"/>
      <c r="AA450" s="345"/>
      <c r="AB450" s="345"/>
      <c r="AC450" s="345"/>
      <c r="AD450" s="345"/>
      <c r="AE450" s="345">
        <v>1</v>
      </c>
      <c r="AF450" s="345"/>
      <c r="AG450" s="345"/>
      <c r="AH450" s="345"/>
      <c r="AI450" s="345"/>
      <c r="AJ450" s="345"/>
      <c r="AK450" s="346">
        <v>3</v>
      </c>
    </row>
    <row r="451" spans="1:37" s="21" customFormat="1" ht="27.75">
      <c r="A451" s="335"/>
      <c r="B451" s="331" t="s">
        <v>168</v>
      </c>
      <c r="C451" s="331" t="s">
        <v>168</v>
      </c>
      <c r="D451" s="332"/>
      <c r="E451" s="333"/>
      <c r="F451" s="333"/>
      <c r="G451" s="333"/>
      <c r="H451" s="333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/>
      <c r="T451" s="333"/>
      <c r="U451" s="333"/>
      <c r="V451" s="333"/>
      <c r="W451" s="333"/>
      <c r="X451" s="333"/>
      <c r="Y451" s="333"/>
      <c r="Z451" s="333"/>
      <c r="AA451" s="333">
        <v>1</v>
      </c>
      <c r="AB451" s="333"/>
      <c r="AC451" s="333"/>
      <c r="AD451" s="333"/>
      <c r="AE451" s="333"/>
      <c r="AF451" s="333"/>
      <c r="AG451" s="333"/>
      <c r="AH451" s="333"/>
      <c r="AI451" s="333"/>
      <c r="AJ451" s="333"/>
      <c r="AK451" s="334">
        <v>1</v>
      </c>
    </row>
    <row r="452" spans="1:37" s="21" customFormat="1" ht="27.75">
      <c r="A452" s="335"/>
      <c r="B452" s="335"/>
      <c r="C452" s="336" t="s">
        <v>589</v>
      </c>
      <c r="D452" s="337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  <c r="AA452" s="338"/>
      <c r="AB452" s="338"/>
      <c r="AC452" s="338">
        <v>1</v>
      </c>
      <c r="AD452" s="338"/>
      <c r="AE452" s="338"/>
      <c r="AF452" s="338"/>
      <c r="AG452" s="338"/>
      <c r="AH452" s="338"/>
      <c r="AI452" s="338"/>
      <c r="AJ452" s="338"/>
      <c r="AK452" s="339">
        <v>1</v>
      </c>
    </row>
    <row r="453" spans="1:37" s="21" customFormat="1" ht="27.75">
      <c r="A453" s="335"/>
      <c r="B453" s="342" t="s">
        <v>886</v>
      </c>
      <c r="C453" s="343"/>
      <c r="D453" s="344"/>
      <c r="E453" s="345"/>
      <c r="F453" s="345"/>
      <c r="G453" s="345"/>
      <c r="H453" s="345"/>
      <c r="I453" s="345"/>
      <c r="J453" s="345"/>
      <c r="K453" s="345"/>
      <c r="L453" s="345"/>
      <c r="M453" s="345"/>
      <c r="N453" s="345"/>
      <c r="O453" s="345"/>
      <c r="P453" s="345"/>
      <c r="Q453" s="345"/>
      <c r="R453" s="345"/>
      <c r="S453" s="345"/>
      <c r="T453" s="345"/>
      <c r="U453" s="345"/>
      <c r="V453" s="345"/>
      <c r="W453" s="345"/>
      <c r="X453" s="345"/>
      <c r="Y453" s="345"/>
      <c r="Z453" s="345"/>
      <c r="AA453" s="345">
        <v>1</v>
      </c>
      <c r="AB453" s="345"/>
      <c r="AC453" s="345">
        <v>1</v>
      </c>
      <c r="AD453" s="345"/>
      <c r="AE453" s="345"/>
      <c r="AF453" s="345"/>
      <c r="AG453" s="345"/>
      <c r="AH453" s="345"/>
      <c r="AI453" s="345"/>
      <c r="AJ453" s="345"/>
      <c r="AK453" s="346">
        <v>2</v>
      </c>
    </row>
    <row r="454" spans="1:37" s="21" customFormat="1" ht="27.75">
      <c r="A454" s="335"/>
      <c r="B454" s="331" t="s">
        <v>203</v>
      </c>
      <c r="C454" s="331" t="s">
        <v>615</v>
      </c>
      <c r="D454" s="332"/>
      <c r="E454" s="333"/>
      <c r="F454" s="333"/>
      <c r="G454" s="333"/>
      <c r="H454" s="333"/>
      <c r="I454" s="333"/>
      <c r="J454" s="333"/>
      <c r="K454" s="333"/>
      <c r="L454" s="333"/>
      <c r="M454" s="333"/>
      <c r="N454" s="333"/>
      <c r="O454" s="333"/>
      <c r="P454" s="333"/>
      <c r="Q454" s="333"/>
      <c r="R454" s="333"/>
      <c r="S454" s="333"/>
      <c r="T454" s="333"/>
      <c r="U454" s="333"/>
      <c r="V454" s="333"/>
      <c r="W454" s="333"/>
      <c r="X454" s="333"/>
      <c r="Y454" s="333"/>
      <c r="Z454" s="333"/>
      <c r="AA454" s="333"/>
      <c r="AB454" s="333"/>
      <c r="AC454" s="333"/>
      <c r="AD454" s="333"/>
      <c r="AE454" s="333">
        <v>1</v>
      </c>
      <c r="AF454" s="333"/>
      <c r="AG454" s="333"/>
      <c r="AH454" s="333"/>
      <c r="AI454" s="333"/>
      <c r="AJ454" s="333"/>
      <c r="AK454" s="334">
        <v>1</v>
      </c>
    </row>
    <row r="455" spans="1:37" s="21" customFormat="1" ht="27.75">
      <c r="A455" s="335"/>
      <c r="B455" s="335"/>
      <c r="C455" s="336" t="s">
        <v>635</v>
      </c>
      <c r="D455" s="337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  <c r="AA455" s="338"/>
      <c r="AB455" s="338"/>
      <c r="AC455" s="338"/>
      <c r="AD455" s="338"/>
      <c r="AE455" s="338">
        <v>1</v>
      </c>
      <c r="AF455" s="338"/>
      <c r="AG455" s="338"/>
      <c r="AH455" s="338"/>
      <c r="AI455" s="338"/>
      <c r="AJ455" s="338"/>
      <c r="AK455" s="339">
        <v>1</v>
      </c>
    </row>
    <row r="456" spans="1:37" s="21" customFormat="1" ht="27.75">
      <c r="A456" s="335"/>
      <c r="B456" s="342" t="s">
        <v>887</v>
      </c>
      <c r="C456" s="343"/>
      <c r="D456" s="344"/>
      <c r="E456" s="345"/>
      <c r="F456" s="345"/>
      <c r="G456" s="345"/>
      <c r="H456" s="345"/>
      <c r="I456" s="345"/>
      <c r="J456" s="345"/>
      <c r="K456" s="345"/>
      <c r="L456" s="345"/>
      <c r="M456" s="345"/>
      <c r="N456" s="345"/>
      <c r="O456" s="345"/>
      <c r="P456" s="345"/>
      <c r="Q456" s="345"/>
      <c r="R456" s="345"/>
      <c r="S456" s="345"/>
      <c r="T456" s="345"/>
      <c r="U456" s="345"/>
      <c r="V456" s="345"/>
      <c r="W456" s="345"/>
      <c r="X456" s="345"/>
      <c r="Y456" s="345"/>
      <c r="Z456" s="345"/>
      <c r="AA456" s="345"/>
      <c r="AB456" s="345"/>
      <c r="AC456" s="345"/>
      <c r="AD456" s="345"/>
      <c r="AE456" s="345">
        <v>2</v>
      </c>
      <c r="AF456" s="345"/>
      <c r="AG456" s="345"/>
      <c r="AH456" s="345"/>
      <c r="AI456" s="345"/>
      <c r="AJ456" s="345"/>
      <c r="AK456" s="346">
        <v>2</v>
      </c>
    </row>
    <row r="457" spans="1:37" s="21" customFormat="1" ht="27.75">
      <c r="A457" s="335"/>
      <c r="B457" s="331" t="s">
        <v>206</v>
      </c>
      <c r="C457" s="331" t="s">
        <v>206</v>
      </c>
      <c r="D457" s="332"/>
      <c r="E457" s="333"/>
      <c r="F457" s="333"/>
      <c r="G457" s="333">
        <v>1</v>
      </c>
      <c r="H457" s="333"/>
      <c r="I457" s="333"/>
      <c r="J457" s="333"/>
      <c r="K457" s="333"/>
      <c r="L457" s="333"/>
      <c r="M457" s="333"/>
      <c r="N457" s="333"/>
      <c r="O457" s="333"/>
      <c r="P457" s="333"/>
      <c r="Q457" s="333"/>
      <c r="R457" s="333"/>
      <c r="S457" s="333"/>
      <c r="T457" s="333"/>
      <c r="U457" s="333"/>
      <c r="V457" s="333"/>
      <c r="W457" s="333"/>
      <c r="X457" s="333"/>
      <c r="Y457" s="333"/>
      <c r="Z457" s="333"/>
      <c r="AA457" s="333"/>
      <c r="AB457" s="333"/>
      <c r="AC457" s="333"/>
      <c r="AD457" s="333"/>
      <c r="AE457" s="333"/>
      <c r="AF457" s="333"/>
      <c r="AG457" s="333"/>
      <c r="AH457" s="333"/>
      <c r="AI457" s="333"/>
      <c r="AJ457" s="333"/>
      <c r="AK457" s="334">
        <v>1</v>
      </c>
    </row>
    <row r="458" spans="1:37" s="21" customFormat="1" ht="27.75">
      <c r="A458" s="335"/>
      <c r="B458" s="342" t="s">
        <v>888</v>
      </c>
      <c r="C458" s="343"/>
      <c r="D458" s="344"/>
      <c r="E458" s="345"/>
      <c r="F458" s="345"/>
      <c r="G458" s="345">
        <v>1</v>
      </c>
      <c r="H458" s="345"/>
      <c r="I458" s="345"/>
      <c r="J458" s="345"/>
      <c r="K458" s="345"/>
      <c r="L458" s="345"/>
      <c r="M458" s="345"/>
      <c r="N458" s="345"/>
      <c r="O458" s="345"/>
      <c r="P458" s="345"/>
      <c r="Q458" s="345"/>
      <c r="R458" s="345"/>
      <c r="S458" s="345"/>
      <c r="T458" s="345"/>
      <c r="U458" s="345"/>
      <c r="V458" s="345"/>
      <c r="W458" s="345"/>
      <c r="X458" s="345"/>
      <c r="Y458" s="345"/>
      <c r="Z458" s="345"/>
      <c r="AA458" s="345"/>
      <c r="AB458" s="345"/>
      <c r="AC458" s="345"/>
      <c r="AD458" s="345"/>
      <c r="AE458" s="345"/>
      <c r="AF458" s="345"/>
      <c r="AG458" s="345"/>
      <c r="AH458" s="345"/>
      <c r="AI458" s="345"/>
      <c r="AJ458" s="345"/>
      <c r="AK458" s="346">
        <v>1</v>
      </c>
    </row>
    <row r="459" spans="1:37" s="21" customFormat="1" ht="27.75">
      <c r="A459" s="321" t="s">
        <v>889</v>
      </c>
      <c r="B459" s="322"/>
      <c r="C459" s="322"/>
      <c r="D459" s="323"/>
      <c r="E459" s="324"/>
      <c r="F459" s="324"/>
      <c r="G459" s="324">
        <v>1</v>
      </c>
      <c r="H459" s="324"/>
      <c r="I459" s="324"/>
      <c r="J459" s="324"/>
      <c r="K459" s="324"/>
      <c r="L459" s="324"/>
      <c r="M459" s="324"/>
      <c r="N459" s="324">
        <v>1</v>
      </c>
      <c r="O459" s="324"/>
      <c r="P459" s="324">
        <v>1</v>
      </c>
      <c r="Q459" s="324">
        <v>2</v>
      </c>
      <c r="R459" s="324">
        <v>2</v>
      </c>
      <c r="S459" s="324">
        <v>2</v>
      </c>
      <c r="T459" s="324"/>
      <c r="U459" s="324">
        <v>1</v>
      </c>
      <c r="V459" s="324"/>
      <c r="W459" s="324">
        <v>1</v>
      </c>
      <c r="X459" s="324">
        <v>1</v>
      </c>
      <c r="Y459" s="324"/>
      <c r="Z459" s="324">
        <v>1</v>
      </c>
      <c r="AA459" s="324">
        <v>2</v>
      </c>
      <c r="AB459" s="324">
        <v>5</v>
      </c>
      <c r="AC459" s="324">
        <v>9</v>
      </c>
      <c r="AD459" s="324">
        <v>2</v>
      </c>
      <c r="AE459" s="324">
        <v>8</v>
      </c>
      <c r="AF459" s="324">
        <v>8</v>
      </c>
      <c r="AG459" s="324">
        <v>4</v>
      </c>
      <c r="AH459" s="324">
        <v>9</v>
      </c>
      <c r="AI459" s="324">
        <v>4</v>
      </c>
      <c r="AJ459" s="324">
        <v>13</v>
      </c>
      <c r="AK459" s="325">
        <v>77</v>
      </c>
    </row>
    <row r="460" spans="1:37" s="21" customFormat="1" ht="27.75">
      <c r="A460" s="331" t="s">
        <v>33</v>
      </c>
      <c r="B460" s="331" t="s">
        <v>295</v>
      </c>
      <c r="C460" s="331" t="s">
        <v>509</v>
      </c>
      <c r="D460" s="332"/>
      <c r="E460" s="333"/>
      <c r="F460" s="333"/>
      <c r="G460" s="333"/>
      <c r="H460" s="333"/>
      <c r="I460" s="333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/>
      <c r="X460" s="333"/>
      <c r="Y460" s="333"/>
      <c r="Z460" s="333">
        <v>1</v>
      </c>
      <c r="AA460" s="333"/>
      <c r="AB460" s="333">
        <v>1</v>
      </c>
      <c r="AC460" s="333"/>
      <c r="AD460" s="333"/>
      <c r="AE460" s="333"/>
      <c r="AF460" s="333"/>
      <c r="AG460" s="333"/>
      <c r="AH460" s="333"/>
      <c r="AI460" s="333"/>
      <c r="AJ460" s="333"/>
      <c r="AK460" s="334">
        <v>2</v>
      </c>
    </row>
    <row r="461" spans="1:37" s="21" customFormat="1" ht="27.75">
      <c r="A461" s="335"/>
      <c r="B461" s="342" t="s">
        <v>890</v>
      </c>
      <c r="C461" s="343"/>
      <c r="D461" s="344"/>
      <c r="E461" s="345"/>
      <c r="F461" s="345"/>
      <c r="G461" s="345"/>
      <c r="H461" s="345"/>
      <c r="I461" s="345"/>
      <c r="J461" s="345"/>
      <c r="K461" s="345"/>
      <c r="L461" s="345"/>
      <c r="M461" s="345"/>
      <c r="N461" s="345"/>
      <c r="O461" s="345"/>
      <c r="P461" s="345"/>
      <c r="Q461" s="345"/>
      <c r="R461" s="345"/>
      <c r="S461" s="345"/>
      <c r="T461" s="345"/>
      <c r="U461" s="345"/>
      <c r="V461" s="345"/>
      <c r="W461" s="345"/>
      <c r="X461" s="345"/>
      <c r="Y461" s="345"/>
      <c r="Z461" s="345">
        <v>1</v>
      </c>
      <c r="AA461" s="345"/>
      <c r="AB461" s="345">
        <v>1</v>
      </c>
      <c r="AC461" s="345"/>
      <c r="AD461" s="345"/>
      <c r="AE461" s="345"/>
      <c r="AF461" s="345"/>
      <c r="AG461" s="345"/>
      <c r="AH461" s="345"/>
      <c r="AI461" s="345"/>
      <c r="AJ461" s="345"/>
      <c r="AK461" s="346">
        <v>2</v>
      </c>
    </row>
    <row r="462" spans="1:37" s="21" customFormat="1" ht="27.75">
      <c r="A462" s="335"/>
      <c r="B462" s="331" t="s">
        <v>160</v>
      </c>
      <c r="C462" s="331" t="s">
        <v>891</v>
      </c>
      <c r="D462" s="332"/>
      <c r="E462" s="333"/>
      <c r="F462" s="333"/>
      <c r="G462" s="333"/>
      <c r="H462" s="333"/>
      <c r="I462" s="333"/>
      <c r="J462" s="333"/>
      <c r="K462" s="333"/>
      <c r="L462" s="333"/>
      <c r="M462" s="333"/>
      <c r="N462" s="333"/>
      <c r="O462" s="333"/>
      <c r="P462" s="333"/>
      <c r="Q462" s="333"/>
      <c r="R462" s="333"/>
      <c r="S462" s="333"/>
      <c r="T462" s="333"/>
      <c r="U462" s="333"/>
      <c r="V462" s="333"/>
      <c r="W462" s="333"/>
      <c r="X462" s="333"/>
      <c r="Y462" s="333"/>
      <c r="Z462" s="333"/>
      <c r="AA462" s="333"/>
      <c r="AB462" s="333"/>
      <c r="AC462" s="333"/>
      <c r="AD462" s="333"/>
      <c r="AE462" s="333"/>
      <c r="AF462" s="333"/>
      <c r="AG462" s="333"/>
      <c r="AH462" s="333">
        <v>1</v>
      </c>
      <c r="AI462" s="333"/>
      <c r="AJ462" s="333"/>
      <c r="AK462" s="334">
        <v>1</v>
      </c>
    </row>
    <row r="463" spans="1:37" s="21" customFormat="1" ht="27.75">
      <c r="A463" s="335"/>
      <c r="B463" s="335"/>
      <c r="C463" s="336" t="s">
        <v>892</v>
      </c>
      <c r="D463" s="337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  <c r="AA463" s="338"/>
      <c r="AB463" s="338"/>
      <c r="AC463" s="338"/>
      <c r="AD463" s="338"/>
      <c r="AE463" s="338"/>
      <c r="AF463" s="338"/>
      <c r="AG463" s="338"/>
      <c r="AH463" s="338">
        <v>1</v>
      </c>
      <c r="AI463" s="338"/>
      <c r="AJ463" s="338"/>
      <c r="AK463" s="339">
        <v>1</v>
      </c>
    </row>
    <row r="464" spans="1:37" s="21" customFormat="1" ht="27.75">
      <c r="A464" s="335"/>
      <c r="B464" s="342" t="s">
        <v>893</v>
      </c>
      <c r="C464" s="343"/>
      <c r="D464" s="344"/>
      <c r="E464" s="345"/>
      <c r="F464" s="345"/>
      <c r="G464" s="345"/>
      <c r="H464" s="345"/>
      <c r="I464" s="345"/>
      <c r="J464" s="345"/>
      <c r="K464" s="345"/>
      <c r="L464" s="345"/>
      <c r="M464" s="345"/>
      <c r="N464" s="345"/>
      <c r="O464" s="345"/>
      <c r="P464" s="345"/>
      <c r="Q464" s="345"/>
      <c r="R464" s="345"/>
      <c r="S464" s="345"/>
      <c r="T464" s="345"/>
      <c r="U464" s="345"/>
      <c r="V464" s="345"/>
      <c r="W464" s="345"/>
      <c r="X464" s="345"/>
      <c r="Y464" s="345"/>
      <c r="Z464" s="345"/>
      <c r="AA464" s="345"/>
      <c r="AB464" s="345"/>
      <c r="AC464" s="345"/>
      <c r="AD464" s="345"/>
      <c r="AE464" s="345"/>
      <c r="AF464" s="345"/>
      <c r="AG464" s="345"/>
      <c r="AH464" s="345">
        <v>2</v>
      </c>
      <c r="AI464" s="345"/>
      <c r="AJ464" s="345"/>
      <c r="AK464" s="346">
        <v>2</v>
      </c>
    </row>
    <row r="465" spans="1:37" s="21" customFormat="1" ht="27.75">
      <c r="A465" s="335"/>
      <c r="B465" s="331" t="s">
        <v>294</v>
      </c>
      <c r="C465" s="331" t="s">
        <v>637</v>
      </c>
      <c r="D465" s="332"/>
      <c r="E465" s="333"/>
      <c r="F465" s="333"/>
      <c r="G465" s="333"/>
      <c r="H465" s="333"/>
      <c r="I465" s="333"/>
      <c r="J465" s="333"/>
      <c r="K465" s="333"/>
      <c r="L465" s="333"/>
      <c r="M465" s="333"/>
      <c r="N465" s="333"/>
      <c r="O465" s="333"/>
      <c r="P465" s="333"/>
      <c r="Q465" s="333"/>
      <c r="R465" s="333"/>
      <c r="S465" s="333"/>
      <c r="T465" s="333"/>
      <c r="U465" s="333"/>
      <c r="V465" s="333"/>
      <c r="W465" s="333"/>
      <c r="X465" s="333"/>
      <c r="Y465" s="333"/>
      <c r="Z465" s="333"/>
      <c r="AA465" s="333"/>
      <c r="AB465" s="333"/>
      <c r="AC465" s="333"/>
      <c r="AD465" s="333"/>
      <c r="AE465" s="333">
        <v>1</v>
      </c>
      <c r="AF465" s="333"/>
      <c r="AG465" s="333"/>
      <c r="AH465" s="333">
        <v>1</v>
      </c>
      <c r="AI465" s="333"/>
      <c r="AJ465" s="333"/>
      <c r="AK465" s="334">
        <v>2</v>
      </c>
    </row>
    <row r="466" spans="1:37" s="21" customFormat="1" ht="27.75">
      <c r="A466" s="335"/>
      <c r="B466" s="342" t="s">
        <v>894</v>
      </c>
      <c r="C466" s="343"/>
      <c r="D466" s="344"/>
      <c r="E466" s="345"/>
      <c r="F466" s="345"/>
      <c r="G466" s="345"/>
      <c r="H466" s="345"/>
      <c r="I466" s="345"/>
      <c r="J466" s="345"/>
      <c r="K466" s="345"/>
      <c r="L466" s="345"/>
      <c r="M466" s="345"/>
      <c r="N466" s="345"/>
      <c r="O466" s="345"/>
      <c r="P466" s="345"/>
      <c r="Q466" s="345"/>
      <c r="R466" s="345"/>
      <c r="S466" s="345"/>
      <c r="T466" s="345"/>
      <c r="U466" s="345"/>
      <c r="V466" s="345"/>
      <c r="W466" s="345"/>
      <c r="X466" s="345"/>
      <c r="Y466" s="345"/>
      <c r="Z466" s="345"/>
      <c r="AA466" s="345"/>
      <c r="AB466" s="345"/>
      <c r="AC466" s="345"/>
      <c r="AD466" s="345"/>
      <c r="AE466" s="345">
        <v>1</v>
      </c>
      <c r="AF466" s="345"/>
      <c r="AG466" s="345"/>
      <c r="AH466" s="345">
        <v>1</v>
      </c>
      <c r="AI466" s="345"/>
      <c r="AJ466" s="345"/>
      <c r="AK466" s="346">
        <v>2</v>
      </c>
    </row>
    <row r="467" spans="1:37" s="21" customFormat="1" ht="27.75">
      <c r="A467" s="321" t="s">
        <v>895</v>
      </c>
      <c r="B467" s="322"/>
      <c r="C467" s="322"/>
      <c r="D467" s="323"/>
      <c r="E467" s="324"/>
      <c r="F467" s="324"/>
      <c r="G467" s="324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>
        <v>1</v>
      </c>
      <c r="AA467" s="324"/>
      <c r="AB467" s="324">
        <v>1</v>
      </c>
      <c r="AC467" s="324"/>
      <c r="AD467" s="324"/>
      <c r="AE467" s="324">
        <v>1</v>
      </c>
      <c r="AF467" s="324"/>
      <c r="AG467" s="324"/>
      <c r="AH467" s="324">
        <v>3</v>
      </c>
      <c r="AI467" s="324"/>
      <c r="AJ467" s="324"/>
      <c r="AK467" s="325">
        <v>6</v>
      </c>
    </row>
    <row r="468" spans="1:37" s="21" customFormat="1" ht="27.75">
      <c r="A468" s="331" t="s">
        <v>59</v>
      </c>
      <c r="B468" s="331" t="s">
        <v>179</v>
      </c>
      <c r="C468" s="331" t="s">
        <v>590</v>
      </c>
      <c r="D468" s="332"/>
      <c r="E468" s="333"/>
      <c r="F468" s="333"/>
      <c r="G468" s="333"/>
      <c r="H468" s="333"/>
      <c r="I468" s="333"/>
      <c r="J468" s="333"/>
      <c r="K468" s="333"/>
      <c r="L468" s="333"/>
      <c r="M468" s="333"/>
      <c r="N468" s="333"/>
      <c r="O468" s="333"/>
      <c r="P468" s="333"/>
      <c r="Q468" s="333"/>
      <c r="R468" s="333"/>
      <c r="S468" s="333"/>
      <c r="T468" s="333"/>
      <c r="U468" s="333"/>
      <c r="V468" s="333"/>
      <c r="W468" s="333"/>
      <c r="X468" s="333"/>
      <c r="Y468" s="333"/>
      <c r="Z468" s="333"/>
      <c r="AA468" s="333"/>
      <c r="AB468" s="333"/>
      <c r="AC468" s="333">
        <v>1</v>
      </c>
      <c r="AD468" s="333"/>
      <c r="AE468" s="333"/>
      <c r="AF468" s="333"/>
      <c r="AG468" s="333"/>
      <c r="AH468" s="333"/>
      <c r="AI468" s="333"/>
      <c r="AJ468" s="333"/>
      <c r="AK468" s="334">
        <v>1</v>
      </c>
    </row>
    <row r="469" spans="1:37" s="21" customFormat="1" ht="27.75">
      <c r="A469" s="335"/>
      <c r="B469" s="335"/>
      <c r="C469" s="336" t="s">
        <v>723</v>
      </c>
      <c r="D469" s="337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  <c r="AA469" s="338"/>
      <c r="AB469" s="338"/>
      <c r="AC469" s="338"/>
      <c r="AD469" s="338"/>
      <c r="AE469" s="338"/>
      <c r="AF469" s="338"/>
      <c r="AG469" s="338"/>
      <c r="AH469" s="338">
        <v>1</v>
      </c>
      <c r="AI469" s="338"/>
      <c r="AJ469" s="338"/>
      <c r="AK469" s="339">
        <v>1</v>
      </c>
    </row>
    <row r="470" spans="1:37" s="21" customFormat="1" ht="27.75">
      <c r="A470" s="335"/>
      <c r="B470" s="335"/>
      <c r="C470" s="336" t="s">
        <v>362</v>
      </c>
      <c r="D470" s="337"/>
      <c r="E470" s="338"/>
      <c r="F470" s="338"/>
      <c r="G470" s="338"/>
      <c r="H470" s="338"/>
      <c r="I470" s="338"/>
      <c r="J470" s="338"/>
      <c r="K470" s="338"/>
      <c r="L470" s="338"/>
      <c r="M470" s="338">
        <v>1</v>
      </c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  <c r="AA470" s="338"/>
      <c r="AB470" s="338"/>
      <c r="AC470" s="338"/>
      <c r="AD470" s="338"/>
      <c r="AE470" s="338"/>
      <c r="AF470" s="338"/>
      <c r="AG470" s="338"/>
      <c r="AH470" s="338"/>
      <c r="AI470" s="338"/>
      <c r="AJ470" s="338"/>
      <c r="AK470" s="339">
        <v>1</v>
      </c>
    </row>
    <row r="471" spans="1:37" s="21" customFormat="1" ht="27.75">
      <c r="A471" s="335"/>
      <c r="B471" s="335"/>
      <c r="C471" s="336" t="s">
        <v>179</v>
      </c>
      <c r="D471" s="337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  <c r="AA471" s="338"/>
      <c r="AB471" s="338"/>
      <c r="AC471" s="338"/>
      <c r="AD471" s="338"/>
      <c r="AE471" s="338"/>
      <c r="AF471" s="338"/>
      <c r="AG471" s="338">
        <v>1</v>
      </c>
      <c r="AH471" s="338"/>
      <c r="AI471" s="338"/>
      <c r="AJ471" s="338"/>
      <c r="AK471" s="339">
        <v>1</v>
      </c>
    </row>
    <row r="472" spans="1:37" s="21" customFormat="1" ht="27.75">
      <c r="A472" s="335"/>
      <c r="B472" s="335"/>
      <c r="C472" s="336" t="s">
        <v>510</v>
      </c>
      <c r="D472" s="337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>
        <v>1</v>
      </c>
      <c r="Y472" s="338"/>
      <c r="Z472" s="338"/>
      <c r="AA472" s="338"/>
      <c r="AB472" s="338"/>
      <c r="AC472" s="338"/>
      <c r="AD472" s="338"/>
      <c r="AE472" s="338"/>
      <c r="AF472" s="338"/>
      <c r="AG472" s="338"/>
      <c r="AH472" s="338"/>
      <c r="AI472" s="338"/>
      <c r="AJ472" s="338"/>
      <c r="AK472" s="339">
        <v>1</v>
      </c>
    </row>
    <row r="473" spans="1:37" s="21" customFormat="1" ht="27.75">
      <c r="A473" s="335"/>
      <c r="B473" s="342" t="s">
        <v>896</v>
      </c>
      <c r="C473" s="343"/>
      <c r="D473" s="344"/>
      <c r="E473" s="345"/>
      <c r="F473" s="345"/>
      <c r="G473" s="345"/>
      <c r="H473" s="345"/>
      <c r="I473" s="345"/>
      <c r="J473" s="345"/>
      <c r="K473" s="345"/>
      <c r="L473" s="345"/>
      <c r="M473" s="345">
        <v>1</v>
      </c>
      <c r="N473" s="345"/>
      <c r="O473" s="345"/>
      <c r="P473" s="345"/>
      <c r="Q473" s="345"/>
      <c r="R473" s="345"/>
      <c r="S473" s="345"/>
      <c r="T473" s="345"/>
      <c r="U473" s="345"/>
      <c r="V473" s="345"/>
      <c r="W473" s="345"/>
      <c r="X473" s="345">
        <v>1</v>
      </c>
      <c r="Y473" s="345"/>
      <c r="Z473" s="345"/>
      <c r="AA473" s="345"/>
      <c r="AB473" s="345"/>
      <c r="AC473" s="345">
        <v>1</v>
      </c>
      <c r="AD473" s="345"/>
      <c r="AE473" s="345"/>
      <c r="AF473" s="345"/>
      <c r="AG473" s="345">
        <v>1</v>
      </c>
      <c r="AH473" s="345">
        <v>1</v>
      </c>
      <c r="AI473" s="345"/>
      <c r="AJ473" s="345"/>
      <c r="AK473" s="346">
        <v>5</v>
      </c>
    </row>
    <row r="474" spans="1:37" s="21" customFormat="1" ht="27.75">
      <c r="A474" s="335"/>
      <c r="B474" s="331" t="s">
        <v>176</v>
      </c>
      <c r="C474" s="331" t="s">
        <v>759</v>
      </c>
      <c r="D474" s="332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3"/>
      <c r="U474" s="333"/>
      <c r="V474" s="333"/>
      <c r="W474" s="333"/>
      <c r="X474" s="333"/>
      <c r="Y474" s="333"/>
      <c r="Z474" s="333"/>
      <c r="AA474" s="333"/>
      <c r="AB474" s="333"/>
      <c r="AC474" s="333"/>
      <c r="AD474" s="333"/>
      <c r="AE474" s="333"/>
      <c r="AF474" s="333"/>
      <c r="AG474" s="333"/>
      <c r="AH474" s="333"/>
      <c r="AI474" s="333">
        <v>1</v>
      </c>
      <c r="AJ474" s="333"/>
      <c r="AK474" s="334">
        <v>1</v>
      </c>
    </row>
    <row r="475" spans="1:37" s="21" customFormat="1" ht="27.75">
      <c r="A475" s="335"/>
      <c r="B475" s="335"/>
      <c r="C475" s="336" t="s">
        <v>897</v>
      </c>
      <c r="D475" s="337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  <c r="AA475" s="338"/>
      <c r="AB475" s="338"/>
      <c r="AC475" s="338"/>
      <c r="AD475" s="338"/>
      <c r="AE475" s="338"/>
      <c r="AF475" s="338"/>
      <c r="AG475" s="338"/>
      <c r="AH475" s="338"/>
      <c r="AI475" s="338"/>
      <c r="AJ475" s="338">
        <v>1</v>
      </c>
      <c r="AK475" s="339">
        <v>1</v>
      </c>
    </row>
    <row r="476" spans="1:37" s="21" customFormat="1" ht="27.75">
      <c r="A476" s="335"/>
      <c r="B476" s="335"/>
      <c r="C476" s="336" t="s">
        <v>176</v>
      </c>
      <c r="D476" s="337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  <c r="AA476" s="338"/>
      <c r="AB476" s="338"/>
      <c r="AC476" s="338"/>
      <c r="AD476" s="338"/>
      <c r="AE476" s="338"/>
      <c r="AF476" s="338"/>
      <c r="AG476" s="338"/>
      <c r="AH476" s="338">
        <v>1</v>
      </c>
      <c r="AI476" s="338"/>
      <c r="AJ476" s="338"/>
      <c r="AK476" s="339">
        <v>1</v>
      </c>
    </row>
    <row r="477" spans="1:37" s="21" customFormat="1" ht="27.75">
      <c r="A477" s="335"/>
      <c r="B477" s="342" t="s">
        <v>898</v>
      </c>
      <c r="C477" s="343"/>
      <c r="D477" s="344"/>
      <c r="E477" s="345"/>
      <c r="F477" s="345"/>
      <c r="G477" s="345"/>
      <c r="H477" s="345"/>
      <c r="I477" s="345"/>
      <c r="J477" s="345"/>
      <c r="K477" s="345"/>
      <c r="L477" s="345"/>
      <c r="M477" s="345"/>
      <c r="N477" s="345"/>
      <c r="O477" s="345"/>
      <c r="P477" s="345"/>
      <c r="Q477" s="345"/>
      <c r="R477" s="345"/>
      <c r="S477" s="345"/>
      <c r="T477" s="345"/>
      <c r="U477" s="345"/>
      <c r="V477" s="345"/>
      <c r="W477" s="345"/>
      <c r="X477" s="345"/>
      <c r="Y477" s="345"/>
      <c r="Z477" s="345"/>
      <c r="AA477" s="345"/>
      <c r="AB477" s="345"/>
      <c r="AC477" s="345"/>
      <c r="AD477" s="345"/>
      <c r="AE477" s="345"/>
      <c r="AF477" s="345"/>
      <c r="AG477" s="345"/>
      <c r="AH477" s="345">
        <v>1</v>
      </c>
      <c r="AI477" s="345">
        <v>1</v>
      </c>
      <c r="AJ477" s="345">
        <v>1</v>
      </c>
      <c r="AK477" s="346">
        <v>3</v>
      </c>
    </row>
    <row r="478" spans="1:37" s="21" customFormat="1" ht="27.75">
      <c r="A478" s="335"/>
      <c r="B478" s="331" t="s">
        <v>59</v>
      </c>
      <c r="C478" s="331" t="s">
        <v>361</v>
      </c>
      <c r="D478" s="332"/>
      <c r="E478" s="333"/>
      <c r="F478" s="333"/>
      <c r="G478" s="333"/>
      <c r="H478" s="333"/>
      <c r="I478" s="333"/>
      <c r="J478" s="333"/>
      <c r="K478" s="333"/>
      <c r="L478" s="333"/>
      <c r="M478" s="333">
        <v>1</v>
      </c>
      <c r="N478" s="333"/>
      <c r="O478" s="333"/>
      <c r="P478" s="333"/>
      <c r="Q478" s="333"/>
      <c r="R478" s="333"/>
      <c r="S478" s="333"/>
      <c r="T478" s="333"/>
      <c r="U478" s="333"/>
      <c r="V478" s="333"/>
      <c r="W478" s="333"/>
      <c r="X478" s="333"/>
      <c r="Y478" s="333"/>
      <c r="Z478" s="333"/>
      <c r="AA478" s="333"/>
      <c r="AB478" s="333"/>
      <c r="AC478" s="333"/>
      <c r="AD478" s="333"/>
      <c r="AE478" s="333"/>
      <c r="AF478" s="333"/>
      <c r="AG478" s="333"/>
      <c r="AH478" s="333"/>
      <c r="AI478" s="333"/>
      <c r="AJ478" s="333"/>
      <c r="AK478" s="334">
        <v>1</v>
      </c>
    </row>
    <row r="479" spans="1:37" s="21" customFormat="1" ht="27.75">
      <c r="A479" s="335"/>
      <c r="B479" s="335"/>
      <c r="C479" s="336" t="s">
        <v>59</v>
      </c>
      <c r="D479" s="337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  <c r="AA479" s="338"/>
      <c r="AB479" s="338"/>
      <c r="AC479" s="338"/>
      <c r="AD479" s="338"/>
      <c r="AE479" s="338"/>
      <c r="AF479" s="338"/>
      <c r="AG479" s="338">
        <v>1</v>
      </c>
      <c r="AH479" s="338"/>
      <c r="AI479" s="338"/>
      <c r="AJ479" s="338"/>
      <c r="AK479" s="339">
        <v>1</v>
      </c>
    </row>
    <row r="480" spans="1:37" s="21" customFormat="1" ht="27.75">
      <c r="A480" s="335"/>
      <c r="B480" s="335"/>
      <c r="C480" s="336" t="s">
        <v>591</v>
      </c>
      <c r="D480" s="337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  <c r="AA480" s="338"/>
      <c r="AB480" s="338"/>
      <c r="AC480" s="338">
        <v>1</v>
      </c>
      <c r="AD480" s="338"/>
      <c r="AE480" s="338"/>
      <c r="AF480" s="338"/>
      <c r="AG480" s="338"/>
      <c r="AH480" s="338"/>
      <c r="AI480" s="338"/>
      <c r="AJ480" s="338"/>
      <c r="AK480" s="339">
        <v>1</v>
      </c>
    </row>
    <row r="481" spans="1:37" s="21" customFormat="1" ht="27.75">
      <c r="A481" s="335"/>
      <c r="B481" s="342" t="s">
        <v>899</v>
      </c>
      <c r="C481" s="343"/>
      <c r="D481" s="344"/>
      <c r="E481" s="345"/>
      <c r="F481" s="345"/>
      <c r="G481" s="345"/>
      <c r="H481" s="345"/>
      <c r="I481" s="345"/>
      <c r="J481" s="345"/>
      <c r="K481" s="345"/>
      <c r="L481" s="345"/>
      <c r="M481" s="345">
        <v>1</v>
      </c>
      <c r="N481" s="345"/>
      <c r="O481" s="345"/>
      <c r="P481" s="345"/>
      <c r="Q481" s="345"/>
      <c r="R481" s="345"/>
      <c r="S481" s="345"/>
      <c r="T481" s="345"/>
      <c r="U481" s="345"/>
      <c r="V481" s="345"/>
      <c r="W481" s="345"/>
      <c r="X481" s="345"/>
      <c r="Y481" s="345"/>
      <c r="Z481" s="345"/>
      <c r="AA481" s="345"/>
      <c r="AB481" s="345"/>
      <c r="AC481" s="345">
        <v>1</v>
      </c>
      <c r="AD481" s="345"/>
      <c r="AE481" s="345"/>
      <c r="AF481" s="345"/>
      <c r="AG481" s="345">
        <v>1</v>
      </c>
      <c r="AH481" s="345"/>
      <c r="AI481" s="345"/>
      <c r="AJ481" s="345"/>
      <c r="AK481" s="346">
        <v>3</v>
      </c>
    </row>
    <row r="482" spans="1:37" s="21" customFormat="1" ht="27.75">
      <c r="A482" s="335"/>
      <c r="B482" s="331" t="s">
        <v>162</v>
      </c>
      <c r="C482" s="331" t="s">
        <v>273</v>
      </c>
      <c r="D482" s="332"/>
      <c r="E482" s="333"/>
      <c r="F482" s="333"/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3"/>
      <c r="Z482" s="333"/>
      <c r="AA482" s="333"/>
      <c r="AB482" s="333"/>
      <c r="AC482" s="333"/>
      <c r="AD482" s="333"/>
      <c r="AE482" s="333"/>
      <c r="AF482" s="333"/>
      <c r="AG482" s="333">
        <v>1</v>
      </c>
      <c r="AH482" s="333"/>
      <c r="AI482" s="333"/>
      <c r="AJ482" s="333"/>
      <c r="AK482" s="334">
        <v>1</v>
      </c>
    </row>
    <row r="483" spans="1:37" s="21" customFormat="1" ht="27.75">
      <c r="A483" s="335"/>
      <c r="B483" s="335"/>
      <c r="C483" s="336" t="s">
        <v>638</v>
      </c>
      <c r="D483" s="337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  <c r="AA483" s="338"/>
      <c r="AB483" s="338"/>
      <c r="AC483" s="338"/>
      <c r="AD483" s="338"/>
      <c r="AE483" s="338">
        <v>2</v>
      </c>
      <c r="AF483" s="338"/>
      <c r="AG483" s="338"/>
      <c r="AH483" s="338"/>
      <c r="AI483" s="338"/>
      <c r="AJ483" s="338"/>
      <c r="AK483" s="339">
        <v>2</v>
      </c>
    </row>
    <row r="484" spans="1:37" s="21" customFormat="1" ht="27.75">
      <c r="A484" s="335"/>
      <c r="B484" s="342" t="s">
        <v>851</v>
      </c>
      <c r="C484" s="343"/>
      <c r="D484" s="344"/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5"/>
      <c r="S484" s="345"/>
      <c r="T484" s="345"/>
      <c r="U484" s="345"/>
      <c r="V484" s="345"/>
      <c r="W484" s="345"/>
      <c r="X484" s="345"/>
      <c r="Y484" s="345"/>
      <c r="Z484" s="345"/>
      <c r="AA484" s="345"/>
      <c r="AB484" s="345"/>
      <c r="AC484" s="345"/>
      <c r="AD484" s="345"/>
      <c r="AE484" s="345">
        <v>2</v>
      </c>
      <c r="AF484" s="345"/>
      <c r="AG484" s="345">
        <v>1</v>
      </c>
      <c r="AH484" s="345"/>
      <c r="AI484" s="345"/>
      <c r="AJ484" s="345"/>
      <c r="AK484" s="346">
        <v>3</v>
      </c>
    </row>
    <row r="485" spans="1:37" s="21" customFormat="1" ht="27.75">
      <c r="A485" s="335"/>
      <c r="B485" s="331" t="s">
        <v>164</v>
      </c>
      <c r="C485" s="331" t="s">
        <v>616</v>
      </c>
      <c r="D485" s="332"/>
      <c r="E485" s="333"/>
      <c r="F485" s="333"/>
      <c r="G485" s="333"/>
      <c r="H485" s="333"/>
      <c r="I485" s="333"/>
      <c r="J485" s="333"/>
      <c r="K485" s="333"/>
      <c r="L485" s="333"/>
      <c r="M485" s="333"/>
      <c r="N485" s="333"/>
      <c r="O485" s="333"/>
      <c r="P485" s="333"/>
      <c r="Q485" s="333"/>
      <c r="R485" s="333"/>
      <c r="S485" s="333"/>
      <c r="T485" s="333"/>
      <c r="U485" s="333"/>
      <c r="V485" s="333"/>
      <c r="W485" s="333"/>
      <c r="X485" s="333"/>
      <c r="Y485" s="333"/>
      <c r="Z485" s="333"/>
      <c r="AA485" s="333"/>
      <c r="AB485" s="333"/>
      <c r="AC485" s="333"/>
      <c r="AD485" s="333">
        <v>1</v>
      </c>
      <c r="AE485" s="333"/>
      <c r="AF485" s="333"/>
      <c r="AG485" s="333"/>
      <c r="AH485" s="333"/>
      <c r="AI485" s="333"/>
      <c r="AJ485" s="333">
        <v>1</v>
      </c>
      <c r="AK485" s="334">
        <v>2</v>
      </c>
    </row>
    <row r="486" spans="1:37" s="21" customFormat="1" ht="27.75">
      <c r="A486" s="335"/>
      <c r="B486" s="342" t="s">
        <v>900</v>
      </c>
      <c r="C486" s="343"/>
      <c r="D486" s="344"/>
      <c r="E486" s="345"/>
      <c r="F486" s="345"/>
      <c r="G486" s="345"/>
      <c r="H486" s="345"/>
      <c r="I486" s="345"/>
      <c r="J486" s="345"/>
      <c r="K486" s="345"/>
      <c r="L486" s="345"/>
      <c r="M486" s="345"/>
      <c r="N486" s="345"/>
      <c r="O486" s="345"/>
      <c r="P486" s="345"/>
      <c r="Q486" s="345"/>
      <c r="R486" s="345"/>
      <c r="S486" s="345"/>
      <c r="T486" s="345"/>
      <c r="U486" s="345"/>
      <c r="V486" s="345"/>
      <c r="W486" s="345"/>
      <c r="X486" s="345"/>
      <c r="Y486" s="345"/>
      <c r="Z486" s="345"/>
      <c r="AA486" s="345"/>
      <c r="AB486" s="345"/>
      <c r="AC486" s="345"/>
      <c r="AD486" s="345">
        <v>1</v>
      </c>
      <c r="AE486" s="345"/>
      <c r="AF486" s="345"/>
      <c r="AG486" s="345"/>
      <c r="AH486" s="345"/>
      <c r="AI486" s="345"/>
      <c r="AJ486" s="345">
        <v>1</v>
      </c>
      <c r="AK486" s="346">
        <v>2</v>
      </c>
    </row>
    <row r="487" spans="1:37" s="21" customFormat="1" ht="27.75">
      <c r="A487" s="335"/>
      <c r="B487" s="331" t="s">
        <v>307</v>
      </c>
      <c r="C487" s="331" t="s">
        <v>679</v>
      </c>
      <c r="D487" s="332"/>
      <c r="E487" s="333"/>
      <c r="F487" s="333"/>
      <c r="G487" s="333"/>
      <c r="H487" s="333"/>
      <c r="I487" s="333"/>
      <c r="J487" s="333"/>
      <c r="K487" s="333"/>
      <c r="L487" s="333"/>
      <c r="M487" s="333"/>
      <c r="N487" s="333"/>
      <c r="O487" s="333"/>
      <c r="P487" s="333"/>
      <c r="Q487" s="333"/>
      <c r="R487" s="333"/>
      <c r="S487" s="333"/>
      <c r="T487" s="333"/>
      <c r="U487" s="333"/>
      <c r="V487" s="333"/>
      <c r="W487" s="333"/>
      <c r="X487" s="333"/>
      <c r="Y487" s="333"/>
      <c r="Z487" s="333"/>
      <c r="AA487" s="333"/>
      <c r="AB487" s="333"/>
      <c r="AC487" s="333"/>
      <c r="AD487" s="333"/>
      <c r="AE487" s="333"/>
      <c r="AF487" s="333">
        <v>1</v>
      </c>
      <c r="AG487" s="333"/>
      <c r="AH487" s="333"/>
      <c r="AI487" s="333"/>
      <c r="AJ487" s="333"/>
      <c r="AK487" s="334">
        <v>1</v>
      </c>
    </row>
    <row r="488" spans="1:37" s="21" customFormat="1" ht="27.75">
      <c r="A488" s="335"/>
      <c r="B488" s="342" t="s">
        <v>901</v>
      </c>
      <c r="C488" s="343"/>
      <c r="D488" s="344"/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5"/>
      <c r="Q488" s="345"/>
      <c r="R488" s="345"/>
      <c r="S488" s="345"/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/>
      <c r="AD488" s="345"/>
      <c r="AE488" s="345"/>
      <c r="AF488" s="345">
        <v>1</v>
      </c>
      <c r="AG488" s="345"/>
      <c r="AH488" s="345"/>
      <c r="AI488" s="345"/>
      <c r="AJ488" s="345"/>
      <c r="AK488" s="346">
        <v>1</v>
      </c>
    </row>
    <row r="489" spans="1:37" s="21" customFormat="1" ht="27.75">
      <c r="A489" s="335"/>
      <c r="B489" s="331" t="s">
        <v>251</v>
      </c>
      <c r="C489" s="331" t="s">
        <v>639</v>
      </c>
      <c r="D489" s="332"/>
      <c r="E489" s="333"/>
      <c r="F489" s="333"/>
      <c r="G489" s="333"/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3"/>
      <c r="S489" s="333"/>
      <c r="T489" s="333"/>
      <c r="U489" s="333"/>
      <c r="V489" s="333"/>
      <c r="W489" s="333"/>
      <c r="X489" s="333"/>
      <c r="Y489" s="333"/>
      <c r="Z489" s="333"/>
      <c r="AA489" s="333"/>
      <c r="AB489" s="333"/>
      <c r="AC489" s="333"/>
      <c r="AD489" s="333"/>
      <c r="AE489" s="333">
        <v>1</v>
      </c>
      <c r="AF489" s="333"/>
      <c r="AG489" s="333"/>
      <c r="AH489" s="333"/>
      <c r="AI489" s="333"/>
      <c r="AJ489" s="333"/>
      <c r="AK489" s="334">
        <v>1</v>
      </c>
    </row>
    <row r="490" spans="1:37" s="21" customFormat="1" ht="27.75">
      <c r="A490" s="335"/>
      <c r="B490" s="342" t="s">
        <v>852</v>
      </c>
      <c r="C490" s="343"/>
      <c r="D490" s="344"/>
      <c r="E490" s="345"/>
      <c r="F490" s="345"/>
      <c r="G490" s="345"/>
      <c r="H490" s="345"/>
      <c r="I490" s="345"/>
      <c r="J490" s="345"/>
      <c r="K490" s="345"/>
      <c r="L490" s="345"/>
      <c r="M490" s="345"/>
      <c r="N490" s="345"/>
      <c r="O490" s="345"/>
      <c r="P490" s="345"/>
      <c r="Q490" s="345"/>
      <c r="R490" s="345"/>
      <c r="S490" s="345"/>
      <c r="T490" s="345"/>
      <c r="U490" s="345"/>
      <c r="V490" s="345"/>
      <c r="W490" s="345"/>
      <c r="X490" s="345"/>
      <c r="Y490" s="345"/>
      <c r="Z490" s="345"/>
      <c r="AA490" s="345"/>
      <c r="AB490" s="345"/>
      <c r="AC490" s="345"/>
      <c r="AD490" s="345"/>
      <c r="AE490" s="345">
        <v>1</v>
      </c>
      <c r="AF490" s="345"/>
      <c r="AG490" s="345"/>
      <c r="AH490" s="345"/>
      <c r="AI490" s="345"/>
      <c r="AJ490" s="345"/>
      <c r="AK490" s="346">
        <v>1</v>
      </c>
    </row>
    <row r="491" spans="1:37" s="21" customFormat="1" ht="27.75">
      <c r="A491" s="321" t="s">
        <v>899</v>
      </c>
      <c r="B491" s="322"/>
      <c r="C491" s="322"/>
      <c r="D491" s="323"/>
      <c r="E491" s="324"/>
      <c r="F491" s="324"/>
      <c r="G491" s="324"/>
      <c r="H491" s="324"/>
      <c r="I491" s="324"/>
      <c r="J491" s="324"/>
      <c r="K491" s="324"/>
      <c r="L491" s="324"/>
      <c r="M491" s="324">
        <v>2</v>
      </c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>
        <v>1</v>
      </c>
      <c r="Y491" s="324"/>
      <c r="Z491" s="324"/>
      <c r="AA491" s="324"/>
      <c r="AB491" s="324"/>
      <c r="AC491" s="324">
        <v>2</v>
      </c>
      <c r="AD491" s="324">
        <v>1</v>
      </c>
      <c r="AE491" s="324">
        <v>3</v>
      </c>
      <c r="AF491" s="324">
        <v>1</v>
      </c>
      <c r="AG491" s="324">
        <v>3</v>
      </c>
      <c r="AH491" s="324">
        <v>2</v>
      </c>
      <c r="AI491" s="324">
        <v>1</v>
      </c>
      <c r="AJ491" s="324">
        <v>2</v>
      </c>
      <c r="AK491" s="325">
        <v>18</v>
      </c>
    </row>
    <row r="492" spans="1:37" s="21" customFormat="1" ht="27.75">
      <c r="A492" s="331" t="s">
        <v>29</v>
      </c>
      <c r="B492" s="331" t="s">
        <v>163</v>
      </c>
      <c r="C492" s="331" t="s">
        <v>640</v>
      </c>
      <c r="D492" s="332"/>
      <c r="E492" s="333"/>
      <c r="F492" s="333"/>
      <c r="G492" s="333"/>
      <c r="H492" s="333"/>
      <c r="I492" s="333"/>
      <c r="J492" s="333"/>
      <c r="K492" s="333"/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  <c r="V492" s="333"/>
      <c r="W492" s="333"/>
      <c r="X492" s="333"/>
      <c r="Y492" s="333"/>
      <c r="Z492" s="333"/>
      <c r="AA492" s="333"/>
      <c r="AB492" s="333"/>
      <c r="AC492" s="333"/>
      <c r="AD492" s="333"/>
      <c r="AE492" s="333">
        <v>4</v>
      </c>
      <c r="AF492" s="333">
        <v>2</v>
      </c>
      <c r="AG492" s="333">
        <v>1</v>
      </c>
      <c r="AH492" s="333">
        <v>2</v>
      </c>
      <c r="AI492" s="333">
        <v>2</v>
      </c>
      <c r="AJ492" s="333"/>
      <c r="AK492" s="334">
        <v>11</v>
      </c>
    </row>
    <row r="493" spans="1:37" s="21" customFormat="1" ht="27.75">
      <c r="A493" s="335"/>
      <c r="B493" s="335"/>
      <c r="C493" s="336" t="s">
        <v>163</v>
      </c>
      <c r="D493" s="337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  <c r="AA493" s="338"/>
      <c r="AB493" s="338"/>
      <c r="AC493" s="338"/>
      <c r="AD493" s="338"/>
      <c r="AE493" s="338"/>
      <c r="AF493" s="338"/>
      <c r="AG493" s="338">
        <v>3</v>
      </c>
      <c r="AH493" s="338"/>
      <c r="AI493" s="338"/>
      <c r="AJ493" s="338"/>
      <c r="AK493" s="339">
        <v>3</v>
      </c>
    </row>
    <row r="494" spans="1:37" s="21" customFormat="1" ht="27.75">
      <c r="A494" s="335"/>
      <c r="B494" s="335"/>
      <c r="C494" s="336" t="s">
        <v>641</v>
      </c>
      <c r="D494" s="337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  <c r="AA494" s="338"/>
      <c r="AB494" s="338"/>
      <c r="AC494" s="338"/>
      <c r="AD494" s="338"/>
      <c r="AE494" s="338">
        <v>1</v>
      </c>
      <c r="AF494" s="338"/>
      <c r="AG494" s="338"/>
      <c r="AH494" s="338"/>
      <c r="AI494" s="338"/>
      <c r="AJ494" s="338">
        <v>1</v>
      </c>
      <c r="AK494" s="339">
        <v>2</v>
      </c>
    </row>
    <row r="495" spans="1:37" s="21" customFormat="1" ht="27.75">
      <c r="A495" s="335"/>
      <c r="B495" s="335"/>
      <c r="C495" s="336" t="s">
        <v>592</v>
      </c>
      <c r="D495" s="337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>
        <v>1</v>
      </c>
      <c r="AA495" s="338"/>
      <c r="AB495" s="338"/>
      <c r="AC495" s="338">
        <v>1</v>
      </c>
      <c r="AD495" s="338">
        <v>2</v>
      </c>
      <c r="AE495" s="338">
        <v>6</v>
      </c>
      <c r="AF495" s="338">
        <v>2</v>
      </c>
      <c r="AG495" s="338">
        <v>4</v>
      </c>
      <c r="AH495" s="338">
        <v>1</v>
      </c>
      <c r="AI495" s="338">
        <v>1</v>
      </c>
      <c r="AJ495" s="338"/>
      <c r="AK495" s="339">
        <v>18</v>
      </c>
    </row>
    <row r="496" spans="1:37" s="21" customFormat="1" ht="27.75">
      <c r="A496" s="335"/>
      <c r="B496" s="335"/>
      <c r="C496" s="336" t="s">
        <v>187</v>
      </c>
      <c r="D496" s="337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>
        <v>1</v>
      </c>
      <c r="X496" s="338">
        <v>1</v>
      </c>
      <c r="Y496" s="338"/>
      <c r="Z496" s="338">
        <v>1</v>
      </c>
      <c r="AA496" s="338">
        <v>1</v>
      </c>
      <c r="AB496" s="338">
        <v>5</v>
      </c>
      <c r="AC496" s="338"/>
      <c r="AD496" s="338">
        <v>1</v>
      </c>
      <c r="AE496" s="338">
        <v>6</v>
      </c>
      <c r="AF496" s="338">
        <v>1</v>
      </c>
      <c r="AG496" s="338">
        <v>2</v>
      </c>
      <c r="AH496" s="338">
        <v>1</v>
      </c>
      <c r="AI496" s="338"/>
      <c r="AJ496" s="338"/>
      <c r="AK496" s="339">
        <v>20</v>
      </c>
    </row>
    <row r="497" spans="1:37" s="21" customFormat="1" ht="27.75">
      <c r="A497" s="335"/>
      <c r="B497" s="342" t="s">
        <v>902</v>
      </c>
      <c r="C497" s="343"/>
      <c r="D497" s="344"/>
      <c r="E497" s="345"/>
      <c r="F497" s="345"/>
      <c r="G497" s="345"/>
      <c r="H497" s="345"/>
      <c r="I497" s="345"/>
      <c r="J497" s="345"/>
      <c r="K497" s="345"/>
      <c r="L497" s="345"/>
      <c r="M497" s="345"/>
      <c r="N497" s="345"/>
      <c r="O497" s="345"/>
      <c r="P497" s="345"/>
      <c r="Q497" s="345"/>
      <c r="R497" s="345"/>
      <c r="S497" s="345"/>
      <c r="T497" s="345"/>
      <c r="U497" s="345"/>
      <c r="V497" s="345"/>
      <c r="W497" s="345">
        <v>1</v>
      </c>
      <c r="X497" s="345">
        <v>1</v>
      </c>
      <c r="Y497" s="345"/>
      <c r="Z497" s="345">
        <v>2</v>
      </c>
      <c r="AA497" s="345">
        <v>1</v>
      </c>
      <c r="AB497" s="345">
        <v>5</v>
      </c>
      <c r="AC497" s="345">
        <v>1</v>
      </c>
      <c r="AD497" s="345">
        <v>3</v>
      </c>
      <c r="AE497" s="345">
        <v>17</v>
      </c>
      <c r="AF497" s="345">
        <v>5</v>
      </c>
      <c r="AG497" s="345">
        <v>10</v>
      </c>
      <c r="AH497" s="345">
        <v>4</v>
      </c>
      <c r="AI497" s="345">
        <v>3</v>
      </c>
      <c r="AJ497" s="345">
        <v>1</v>
      </c>
      <c r="AK497" s="346">
        <v>54</v>
      </c>
    </row>
    <row r="498" spans="1:37" s="21" customFormat="1" ht="27.75">
      <c r="A498" s="335"/>
      <c r="B498" s="331" t="s">
        <v>181</v>
      </c>
      <c r="C498" s="331" t="s">
        <v>368</v>
      </c>
      <c r="D498" s="332"/>
      <c r="E498" s="333"/>
      <c r="F498" s="333"/>
      <c r="G498" s="333"/>
      <c r="H498" s="333"/>
      <c r="I498" s="333"/>
      <c r="J498" s="333"/>
      <c r="K498" s="333"/>
      <c r="L498" s="333"/>
      <c r="M498" s="333"/>
      <c r="N498" s="333"/>
      <c r="O498" s="333"/>
      <c r="P498" s="333">
        <v>1</v>
      </c>
      <c r="Q498" s="333"/>
      <c r="R498" s="333"/>
      <c r="S498" s="333"/>
      <c r="T498" s="333"/>
      <c r="U498" s="333"/>
      <c r="V498" s="333"/>
      <c r="W498" s="333"/>
      <c r="X498" s="333"/>
      <c r="Y498" s="333"/>
      <c r="Z498" s="333"/>
      <c r="AA498" s="333"/>
      <c r="AB498" s="333"/>
      <c r="AC498" s="333"/>
      <c r="AD498" s="333"/>
      <c r="AE498" s="333"/>
      <c r="AF498" s="333"/>
      <c r="AG498" s="333"/>
      <c r="AH498" s="333"/>
      <c r="AI498" s="333"/>
      <c r="AJ498" s="333"/>
      <c r="AK498" s="334">
        <v>1</v>
      </c>
    </row>
    <row r="499" spans="1:37" s="21" customFormat="1" ht="27.75">
      <c r="A499" s="335"/>
      <c r="B499" s="335"/>
      <c r="C499" s="336" t="s">
        <v>658</v>
      </c>
      <c r="D499" s="337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  <c r="AA499" s="338"/>
      <c r="AB499" s="338"/>
      <c r="AC499" s="338"/>
      <c r="AD499" s="338"/>
      <c r="AE499" s="338"/>
      <c r="AF499" s="338"/>
      <c r="AG499" s="338"/>
      <c r="AH499" s="338">
        <v>1</v>
      </c>
      <c r="AI499" s="338"/>
      <c r="AJ499" s="338"/>
      <c r="AK499" s="339">
        <v>1</v>
      </c>
    </row>
    <row r="500" spans="1:37" s="21" customFormat="1" ht="27.75">
      <c r="A500" s="335"/>
      <c r="B500" s="335"/>
      <c r="C500" s="336" t="s">
        <v>642</v>
      </c>
      <c r="D500" s="337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  <c r="AA500" s="338"/>
      <c r="AB500" s="338">
        <v>1</v>
      </c>
      <c r="AC500" s="338"/>
      <c r="AD500" s="338"/>
      <c r="AE500" s="338">
        <v>1</v>
      </c>
      <c r="AF500" s="338"/>
      <c r="AG500" s="338">
        <v>1</v>
      </c>
      <c r="AH500" s="338"/>
      <c r="AI500" s="338"/>
      <c r="AJ500" s="338"/>
      <c r="AK500" s="339">
        <v>3</v>
      </c>
    </row>
    <row r="501" spans="1:37" s="21" customFormat="1" ht="27.75">
      <c r="A501" s="335"/>
      <c r="B501" s="335"/>
      <c r="C501" s="336" t="s">
        <v>643</v>
      </c>
      <c r="D501" s="337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  <c r="AA501" s="338"/>
      <c r="AB501" s="338"/>
      <c r="AC501" s="338"/>
      <c r="AD501" s="338">
        <v>1</v>
      </c>
      <c r="AE501" s="338"/>
      <c r="AF501" s="338"/>
      <c r="AG501" s="338"/>
      <c r="AH501" s="338"/>
      <c r="AI501" s="338"/>
      <c r="AJ501" s="338"/>
      <c r="AK501" s="339">
        <v>1</v>
      </c>
    </row>
    <row r="502" spans="1:37" s="21" customFormat="1" ht="27.75">
      <c r="A502" s="335"/>
      <c r="B502" s="335"/>
      <c r="C502" s="336" t="s">
        <v>680</v>
      </c>
      <c r="D502" s="337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  <c r="AA502" s="338"/>
      <c r="AB502" s="338"/>
      <c r="AC502" s="338"/>
      <c r="AD502" s="338"/>
      <c r="AE502" s="338"/>
      <c r="AF502" s="338">
        <v>1</v>
      </c>
      <c r="AG502" s="338"/>
      <c r="AH502" s="338"/>
      <c r="AI502" s="338"/>
      <c r="AJ502" s="338"/>
      <c r="AK502" s="339">
        <v>1</v>
      </c>
    </row>
    <row r="503" spans="1:37" s="21" customFormat="1" ht="27.75">
      <c r="A503" s="335"/>
      <c r="B503" s="335"/>
      <c r="C503" s="336" t="s">
        <v>748</v>
      </c>
      <c r="D503" s="337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  <c r="AA503" s="338"/>
      <c r="AB503" s="338"/>
      <c r="AC503" s="338"/>
      <c r="AD503" s="338"/>
      <c r="AE503" s="338"/>
      <c r="AF503" s="338"/>
      <c r="AG503" s="338">
        <v>1</v>
      </c>
      <c r="AH503" s="338"/>
      <c r="AI503" s="338">
        <v>1</v>
      </c>
      <c r="AJ503" s="338"/>
      <c r="AK503" s="339">
        <v>2</v>
      </c>
    </row>
    <row r="504" spans="1:37" s="21" customFormat="1" ht="27.75">
      <c r="A504" s="335"/>
      <c r="B504" s="335"/>
      <c r="C504" s="336" t="s">
        <v>220</v>
      </c>
      <c r="D504" s="337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  <c r="AA504" s="338"/>
      <c r="AB504" s="338">
        <v>1</v>
      </c>
      <c r="AC504" s="338"/>
      <c r="AD504" s="338"/>
      <c r="AE504" s="338"/>
      <c r="AF504" s="338"/>
      <c r="AG504" s="338"/>
      <c r="AH504" s="338"/>
      <c r="AI504" s="338"/>
      <c r="AJ504" s="338"/>
      <c r="AK504" s="339">
        <v>1</v>
      </c>
    </row>
    <row r="505" spans="1:37" s="21" customFormat="1" ht="27.75">
      <c r="A505" s="335"/>
      <c r="B505" s="342" t="s">
        <v>903</v>
      </c>
      <c r="C505" s="343"/>
      <c r="D505" s="344"/>
      <c r="E505" s="345"/>
      <c r="F505" s="345"/>
      <c r="G505" s="345"/>
      <c r="H505" s="345"/>
      <c r="I505" s="345"/>
      <c r="J505" s="345"/>
      <c r="K505" s="345"/>
      <c r="L505" s="345"/>
      <c r="M505" s="345"/>
      <c r="N505" s="345"/>
      <c r="O505" s="345"/>
      <c r="P505" s="345">
        <v>1</v>
      </c>
      <c r="Q505" s="345"/>
      <c r="R505" s="345"/>
      <c r="S505" s="345"/>
      <c r="T505" s="345"/>
      <c r="U505" s="345"/>
      <c r="V505" s="345"/>
      <c r="W505" s="345"/>
      <c r="X505" s="345"/>
      <c r="Y505" s="345"/>
      <c r="Z505" s="345"/>
      <c r="AA505" s="345"/>
      <c r="AB505" s="345">
        <v>2</v>
      </c>
      <c r="AC505" s="345"/>
      <c r="AD505" s="345">
        <v>1</v>
      </c>
      <c r="AE505" s="345">
        <v>1</v>
      </c>
      <c r="AF505" s="345">
        <v>1</v>
      </c>
      <c r="AG505" s="345">
        <v>2</v>
      </c>
      <c r="AH505" s="345">
        <v>1</v>
      </c>
      <c r="AI505" s="345">
        <v>1</v>
      </c>
      <c r="AJ505" s="345"/>
      <c r="AK505" s="346">
        <v>10</v>
      </c>
    </row>
    <row r="506" spans="1:37" s="21" customFormat="1" ht="27.75">
      <c r="A506" s="335"/>
      <c r="B506" s="331" t="s">
        <v>285</v>
      </c>
      <c r="C506" s="331" t="s">
        <v>681</v>
      </c>
      <c r="D506" s="332"/>
      <c r="E506" s="333"/>
      <c r="F506" s="333"/>
      <c r="G506" s="333"/>
      <c r="H506" s="333"/>
      <c r="I506" s="333"/>
      <c r="J506" s="333"/>
      <c r="K506" s="333"/>
      <c r="L506" s="333"/>
      <c r="M506" s="333"/>
      <c r="N506" s="333"/>
      <c r="O506" s="333"/>
      <c r="P506" s="333"/>
      <c r="Q506" s="333"/>
      <c r="R506" s="333"/>
      <c r="S506" s="333"/>
      <c r="T506" s="333"/>
      <c r="U506" s="333"/>
      <c r="V506" s="333"/>
      <c r="W506" s="333"/>
      <c r="X506" s="333"/>
      <c r="Y506" s="333"/>
      <c r="Z506" s="333"/>
      <c r="AA506" s="333"/>
      <c r="AB506" s="333"/>
      <c r="AC506" s="333"/>
      <c r="AD506" s="333"/>
      <c r="AE506" s="333"/>
      <c r="AF506" s="333">
        <v>2</v>
      </c>
      <c r="AG506" s="333"/>
      <c r="AH506" s="333"/>
      <c r="AI506" s="333"/>
      <c r="AJ506" s="333">
        <v>1</v>
      </c>
      <c r="AK506" s="334">
        <v>3</v>
      </c>
    </row>
    <row r="507" spans="1:37" s="21" customFormat="1" ht="27.75">
      <c r="A507" s="335"/>
      <c r="B507" s="335"/>
      <c r="C507" s="336" t="s">
        <v>733</v>
      </c>
      <c r="D507" s="337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  <c r="AA507" s="338"/>
      <c r="AB507" s="338"/>
      <c r="AC507" s="338"/>
      <c r="AD507" s="338"/>
      <c r="AE507" s="338"/>
      <c r="AF507" s="338"/>
      <c r="AG507" s="338"/>
      <c r="AH507" s="338">
        <v>2</v>
      </c>
      <c r="AI507" s="338"/>
      <c r="AJ507" s="338"/>
      <c r="AK507" s="339">
        <v>2</v>
      </c>
    </row>
    <row r="508" spans="1:37" s="21" customFormat="1" ht="27.75">
      <c r="A508" s="335"/>
      <c r="B508" s="335"/>
      <c r="C508" s="336" t="s">
        <v>682</v>
      </c>
      <c r="D508" s="337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  <c r="AA508" s="338"/>
      <c r="AB508" s="338"/>
      <c r="AC508" s="338"/>
      <c r="AD508" s="338"/>
      <c r="AE508" s="338"/>
      <c r="AF508" s="338">
        <v>1</v>
      </c>
      <c r="AG508" s="338"/>
      <c r="AH508" s="338"/>
      <c r="AI508" s="338"/>
      <c r="AJ508" s="338"/>
      <c r="AK508" s="339">
        <v>1</v>
      </c>
    </row>
    <row r="509" spans="1:37" s="21" customFormat="1" ht="27.75">
      <c r="A509" s="335"/>
      <c r="B509" s="335"/>
      <c r="C509" s="336" t="s">
        <v>285</v>
      </c>
      <c r="D509" s="337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  <c r="AA509" s="338"/>
      <c r="AB509" s="338"/>
      <c r="AC509" s="338"/>
      <c r="AD509" s="338">
        <v>1</v>
      </c>
      <c r="AE509" s="338"/>
      <c r="AF509" s="338"/>
      <c r="AG509" s="338">
        <v>1</v>
      </c>
      <c r="AH509" s="338"/>
      <c r="AI509" s="338">
        <v>1</v>
      </c>
      <c r="AJ509" s="338"/>
      <c r="AK509" s="339">
        <v>3</v>
      </c>
    </row>
    <row r="510" spans="1:37" s="21" customFormat="1" ht="27.75">
      <c r="A510" s="335"/>
      <c r="B510" s="342" t="s">
        <v>904</v>
      </c>
      <c r="C510" s="343"/>
      <c r="D510" s="344"/>
      <c r="E510" s="345"/>
      <c r="F510" s="345"/>
      <c r="G510" s="345"/>
      <c r="H510" s="345"/>
      <c r="I510" s="345"/>
      <c r="J510" s="345"/>
      <c r="K510" s="345"/>
      <c r="L510" s="345"/>
      <c r="M510" s="345"/>
      <c r="N510" s="345"/>
      <c r="O510" s="345"/>
      <c r="P510" s="345"/>
      <c r="Q510" s="345"/>
      <c r="R510" s="345"/>
      <c r="S510" s="345"/>
      <c r="T510" s="345"/>
      <c r="U510" s="345"/>
      <c r="V510" s="345"/>
      <c r="W510" s="345"/>
      <c r="X510" s="345"/>
      <c r="Y510" s="345"/>
      <c r="Z510" s="345"/>
      <c r="AA510" s="345"/>
      <c r="AB510" s="345"/>
      <c r="AC510" s="345"/>
      <c r="AD510" s="345">
        <v>1</v>
      </c>
      <c r="AE510" s="345"/>
      <c r="AF510" s="345">
        <v>3</v>
      </c>
      <c r="AG510" s="345">
        <v>1</v>
      </c>
      <c r="AH510" s="345">
        <v>2</v>
      </c>
      <c r="AI510" s="345">
        <v>1</v>
      </c>
      <c r="AJ510" s="345">
        <v>1</v>
      </c>
      <c r="AK510" s="346">
        <v>9</v>
      </c>
    </row>
    <row r="511" spans="1:37" s="21" customFormat="1" ht="27.75">
      <c r="A511" s="335"/>
      <c r="B511" s="331" t="s">
        <v>287</v>
      </c>
      <c r="C511" s="331" t="s">
        <v>905</v>
      </c>
      <c r="D511" s="332"/>
      <c r="E511" s="333"/>
      <c r="F511" s="333"/>
      <c r="G511" s="333"/>
      <c r="H511" s="333"/>
      <c r="I511" s="333"/>
      <c r="J511" s="333"/>
      <c r="K511" s="333"/>
      <c r="L511" s="333"/>
      <c r="M511" s="333"/>
      <c r="N511" s="333"/>
      <c r="O511" s="333"/>
      <c r="P511" s="333"/>
      <c r="Q511" s="333"/>
      <c r="R511" s="333"/>
      <c r="S511" s="333"/>
      <c r="T511" s="333"/>
      <c r="U511" s="333"/>
      <c r="V511" s="333"/>
      <c r="W511" s="333"/>
      <c r="X511" s="333"/>
      <c r="Y511" s="333"/>
      <c r="Z511" s="333"/>
      <c r="AA511" s="333"/>
      <c r="AB511" s="333"/>
      <c r="AC511" s="333"/>
      <c r="AD511" s="333"/>
      <c r="AE511" s="333"/>
      <c r="AF511" s="333"/>
      <c r="AG511" s="333"/>
      <c r="AH511" s="333"/>
      <c r="AI511" s="333">
        <v>1</v>
      </c>
      <c r="AJ511" s="333"/>
      <c r="AK511" s="334">
        <v>1</v>
      </c>
    </row>
    <row r="512" spans="1:37" s="21" customFormat="1" ht="27.75">
      <c r="A512" s="335"/>
      <c r="B512" s="335"/>
      <c r="C512" s="336" t="s">
        <v>644</v>
      </c>
      <c r="D512" s="337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  <c r="AA512" s="338"/>
      <c r="AB512" s="338"/>
      <c r="AC512" s="338"/>
      <c r="AD512" s="338">
        <v>1</v>
      </c>
      <c r="AE512" s="338"/>
      <c r="AF512" s="338"/>
      <c r="AG512" s="338"/>
      <c r="AH512" s="338"/>
      <c r="AI512" s="338"/>
      <c r="AJ512" s="338"/>
      <c r="AK512" s="339">
        <v>1</v>
      </c>
    </row>
    <row r="513" spans="1:37" s="21" customFormat="1" ht="27.75">
      <c r="A513" s="335"/>
      <c r="B513" s="335"/>
      <c r="C513" s="336" t="s">
        <v>729</v>
      </c>
      <c r="D513" s="337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  <c r="AA513" s="338"/>
      <c r="AB513" s="338"/>
      <c r="AC513" s="338"/>
      <c r="AD513" s="338"/>
      <c r="AE513" s="338"/>
      <c r="AF513" s="338"/>
      <c r="AG513" s="338">
        <v>5</v>
      </c>
      <c r="AH513" s="338">
        <v>1</v>
      </c>
      <c r="AI513" s="338"/>
      <c r="AJ513" s="338"/>
      <c r="AK513" s="339">
        <v>6</v>
      </c>
    </row>
    <row r="514" spans="1:37" s="21" customFormat="1" ht="27.75">
      <c r="A514" s="335"/>
      <c r="B514" s="342" t="s">
        <v>906</v>
      </c>
      <c r="C514" s="343"/>
      <c r="D514" s="344"/>
      <c r="E514" s="345"/>
      <c r="F514" s="345"/>
      <c r="G514" s="345"/>
      <c r="H514" s="345"/>
      <c r="I514" s="345"/>
      <c r="J514" s="345"/>
      <c r="K514" s="345"/>
      <c r="L514" s="345"/>
      <c r="M514" s="345"/>
      <c r="N514" s="345"/>
      <c r="O514" s="345"/>
      <c r="P514" s="345"/>
      <c r="Q514" s="345"/>
      <c r="R514" s="345"/>
      <c r="S514" s="345"/>
      <c r="T514" s="345"/>
      <c r="U514" s="345"/>
      <c r="V514" s="345"/>
      <c r="W514" s="345"/>
      <c r="X514" s="345"/>
      <c r="Y514" s="345"/>
      <c r="Z514" s="345"/>
      <c r="AA514" s="345"/>
      <c r="AB514" s="345"/>
      <c r="AC514" s="345"/>
      <c r="AD514" s="345">
        <v>1</v>
      </c>
      <c r="AE514" s="345"/>
      <c r="AF514" s="345"/>
      <c r="AG514" s="345">
        <v>5</v>
      </c>
      <c r="AH514" s="345">
        <v>1</v>
      </c>
      <c r="AI514" s="345">
        <v>1</v>
      </c>
      <c r="AJ514" s="345"/>
      <c r="AK514" s="346">
        <v>8</v>
      </c>
    </row>
    <row r="515" spans="1:37" s="21" customFormat="1" ht="27.75">
      <c r="A515" s="335"/>
      <c r="B515" s="331" t="s">
        <v>290</v>
      </c>
      <c r="C515" s="331" t="s">
        <v>223</v>
      </c>
      <c r="D515" s="332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>
        <v>2</v>
      </c>
      <c r="AJ515" s="333"/>
      <c r="AK515" s="334">
        <v>2</v>
      </c>
    </row>
    <row r="516" spans="1:37" s="21" customFormat="1" ht="27.75">
      <c r="A516" s="335"/>
      <c r="B516" s="335"/>
      <c r="C516" s="336" t="s">
        <v>684</v>
      </c>
      <c r="D516" s="337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  <c r="AA516" s="338"/>
      <c r="AB516" s="338"/>
      <c r="AC516" s="338"/>
      <c r="AD516" s="338"/>
      <c r="AE516" s="338"/>
      <c r="AF516" s="338">
        <v>1</v>
      </c>
      <c r="AG516" s="338"/>
      <c r="AH516" s="338">
        <v>2</v>
      </c>
      <c r="AI516" s="338"/>
      <c r="AJ516" s="338"/>
      <c r="AK516" s="339">
        <v>3</v>
      </c>
    </row>
    <row r="517" spans="1:37" s="21" customFormat="1" ht="27.75">
      <c r="A517" s="335"/>
      <c r="B517" s="335"/>
      <c r="C517" s="336" t="s">
        <v>738</v>
      </c>
      <c r="D517" s="337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  <c r="AA517" s="338"/>
      <c r="AB517" s="338"/>
      <c r="AC517" s="338"/>
      <c r="AD517" s="338"/>
      <c r="AE517" s="338"/>
      <c r="AF517" s="338"/>
      <c r="AG517" s="338">
        <v>1</v>
      </c>
      <c r="AH517" s="338"/>
      <c r="AI517" s="338"/>
      <c r="AJ517" s="338">
        <v>1</v>
      </c>
      <c r="AK517" s="339">
        <v>2</v>
      </c>
    </row>
    <row r="518" spans="1:37" s="21" customFormat="1" ht="27.75">
      <c r="A518" s="335"/>
      <c r="B518" s="342" t="s">
        <v>907</v>
      </c>
      <c r="C518" s="343"/>
      <c r="D518" s="344"/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5"/>
      <c r="S518" s="345"/>
      <c r="T518" s="345"/>
      <c r="U518" s="345"/>
      <c r="V518" s="345"/>
      <c r="W518" s="345"/>
      <c r="X518" s="345"/>
      <c r="Y518" s="345"/>
      <c r="Z518" s="345"/>
      <c r="AA518" s="345"/>
      <c r="AB518" s="345"/>
      <c r="AC518" s="345"/>
      <c r="AD518" s="345"/>
      <c r="AE518" s="345"/>
      <c r="AF518" s="345">
        <v>1</v>
      </c>
      <c r="AG518" s="345">
        <v>1</v>
      </c>
      <c r="AH518" s="345">
        <v>2</v>
      </c>
      <c r="AI518" s="345">
        <v>2</v>
      </c>
      <c r="AJ518" s="345">
        <v>1</v>
      </c>
      <c r="AK518" s="346">
        <v>7</v>
      </c>
    </row>
    <row r="519" spans="1:37" s="21" customFormat="1" ht="27.75">
      <c r="A519" s="335"/>
      <c r="B519" s="331" t="s">
        <v>169</v>
      </c>
      <c r="C519" s="331" t="s">
        <v>724</v>
      </c>
      <c r="D519" s="332"/>
      <c r="E519" s="333"/>
      <c r="F519" s="333"/>
      <c r="G519" s="333"/>
      <c r="H519" s="333"/>
      <c r="I519" s="333"/>
      <c r="J519" s="333"/>
      <c r="K519" s="333"/>
      <c r="L519" s="333"/>
      <c r="M519" s="333"/>
      <c r="N519" s="333"/>
      <c r="O519" s="333"/>
      <c r="P519" s="333"/>
      <c r="Q519" s="333"/>
      <c r="R519" s="333"/>
      <c r="S519" s="333"/>
      <c r="T519" s="333"/>
      <c r="U519" s="333"/>
      <c r="V519" s="333"/>
      <c r="W519" s="333"/>
      <c r="X519" s="333"/>
      <c r="Y519" s="333"/>
      <c r="Z519" s="333"/>
      <c r="AA519" s="333"/>
      <c r="AB519" s="333"/>
      <c r="AC519" s="333"/>
      <c r="AD519" s="333"/>
      <c r="AE519" s="333"/>
      <c r="AF519" s="333"/>
      <c r="AG519" s="333"/>
      <c r="AH519" s="333">
        <v>1</v>
      </c>
      <c r="AI519" s="333">
        <v>1</v>
      </c>
      <c r="AJ519" s="333"/>
      <c r="AK519" s="334">
        <v>2</v>
      </c>
    </row>
    <row r="520" spans="1:37" s="21" customFormat="1" ht="27.75">
      <c r="A520" s="335"/>
      <c r="B520" s="335"/>
      <c r="C520" s="336" t="s">
        <v>908</v>
      </c>
      <c r="D520" s="337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  <c r="AA520" s="338"/>
      <c r="AB520" s="338"/>
      <c r="AC520" s="338"/>
      <c r="AD520" s="338"/>
      <c r="AE520" s="338"/>
      <c r="AF520" s="338"/>
      <c r="AG520" s="338"/>
      <c r="AH520" s="338"/>
      <c r="AI520" s="338">
        <v>1</v>
      </c>
      <c r="AJ520" s="338"/>
      <c r="AK520" s="339">
        <v>1</v>
      </c>
    </row>
    <row r="521" spans="1:37" s="21" customFormat="1" ht="27.75">
      <c r="A521" s="335"/>
      <c r="B521" s="335"/>
      <c r="C521" s="336" t="s">
        <v>488</v>
      </c>
      <c r="D521" s="337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>
        <v>1</v>
      </c>
      <c r="U521" s="338"/>
      <c r="V521" s="338"/>
      <c r="W521" s="338"/>
      <c r="X521" s="338"/>
      <c r="Y521" s="338"/>
      <c r="Z521" s="338"/>
      <c r="AA521" s="338"/>
      <c r="AB521" s="338"/>
      <c r="AC521" s="338"/>
      <c r="AD521" s="338"/>
      <c r="AE521" s="338"/>
      <c r="AF521" s="338"/>
      <c r="AG521" s="338"/>
      <c r="AH521" s="338"/>
      <c r="AI521" s="338">
        <v>1</v>
      </c>
      <c r="AJ521" s="338"/>
      <c r="AK521" s="339">
        <v>2</v>
      </c>
    </row>
    <row r="522" spans="1:37" s="21" customFormat="1" ht="27.75">
      <c r="A522" s="335"/>
      <c r="B522" s="342" t="s">
        <v>909</v>
      </c>
      <c r="C522" s="343"/>
      <c r="D522" s="344"/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5"/>
      <c r="Q522" s="345"/>
      <c r="R522" s="345"/>
      <c r="S522" s="345"/>
      <c r="T522" s="345">
        <v>1</v>
      </c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45"/>
      <c r="AF522" s="345"/>
      <c r="AG522" s="345"/>
      <c r="AH522" s="345">
        <v>1</v>
      </c>
      <c r="AI522" s="345">
        <v>3</v>
      </c>
      <c r="AJ522" s="345"/>
      <c r="AK522" s="346">
        <v>5</v>
      </c>
    </row>
    <row r="523" spans="1:37" s="21" customFormat="1" ht="27.75">
      <c r="A523" s="335"/>
      <c r="B523" s="331" t="s">
        <v>289</v>
      </c>
      <c r="C523" s="331" t="s">
        <v>221</v>
      </c>
      <c r="D523" s="332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3"/>
      <c r="Z523" s="333"/>
      <c r="AA523" s="333"/>
      <c r="AB523" s="333"/>
      <c r="AC523" s="333"/>
      <c r="AD523" s="333"/>
      <c r="AE523" s="333"/>
      <c r="AF523" s="333"/>
      <c r="AG523" s="333"/>
      <c r="AH523" s="333">
        <v>1</v>
      </c>
      <c r="AI523" s="333">
        <v>1</v>
      </c>
      <c r="AJ523" s="333"/>
      <c r="AK523" s="334">
        <v>2</v>
      </c>
    </row>
    <row r="524" spans="1:37" s="21" customFormat="1" ht="27.75">
      <c r="A524" s="335"/>
      <c r="B524" s="335"/>
      <c r="C524" s="336" t="s">
        <v>387</v>
      </c>
      <c r="D524" s="337"/>
      <c r="E524" s="338"/>
      <c r="F524" s="338">
        <v>1</v>
      </c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38"/>
      <c r="AC524" s="338"/>
      <c r="AD524" s="338"/>
      <c r="AE524" s="338"/>
      <c r="AF524" s="338"/>
      <c r="AG524" s="338"/>
      <c r="AH524" s="338"/>
      <c r="AI524" s="338"/>
      <c r="AJ524" s="338"/>
      <c r="AK524" s="339">
        <v>1</v>
      </c>
    </row>
    <row r="525" spans="1:37" s="21" customFormat="1" ht="27.75">
      <c r="A525" s="335"/>
      <c r="B525" s="342" t="s">
        <v>910</v>
      </c>
      <c r="C525" s="343"/>
      <c r="D525" s="344"/>
      <c r="E525" s="345"/>
      <c r="F525" s="345">
        <v>1</v>
      </c>
      <c r="G525" s="345"/>
      <c r="H525" s="345"/>
      <c r="I525" s="345"/>
      <c r="J525" s="345"/>
      <c r="K525" s="345"/>
      <c r="L525" s="345"/>
      <c r="M525" s="345"/>
      <c r="N525" s="345"/>
      <c r="O525" s="345"/>
      <c r="P525" s="345"/>
      <c r="Q525" s="345"/>
      <c r="R525" s="345"/>
      <c r="S525" s="345"/>
      <c r="T525" s="345"/>
      <c r="U525" s="345"/>
      <c r="V525" s="345"/>
      <c r="W525" s="345"/>
      <c r="X525" s="345"/>
      <c r="Y525" s="345"/>
      <c r="Z525" s="345"/>
      <c r="AA525" s="345"/>
      <c r="AB525" s="345"/>
      <c r="AC525" s="345"/>
      <c r="AD525" s="345"/>
      <c r="AE525" s="345"/>
      <c r="AF525" s="345"/>
      <c r="AG525" s="345"/>
      <c r="AH525" s="345">
        <v>1</v>
      </c>
      <c r="AI525" s="345">
        <v>1</v>
      </c>
      <c r="AJ525" s="345"/>
      <c r="AK525" s="346">
        <v>3</v>
      </c>
    </row>
    <row r="526" spans="1:37" s="21" customFormat="1" ht="27.75">
      <c r="A526" s="335"/>
      <c r="B526" s="331" t="s">
        <v>292</v>
      </c>
      <c r="C526" s="331" t="s">
        <v>380</v>
      </c>
      <c r="D526" s="332"/>
      <c r="E526" s="333"/>
      <c r="F526" s="333"/>
      <c r="G526" s="333"/>
      <c r="H526" s="333"/>
      <c r="I526" s="333"/>
      <c r="J526" s="333"/>
      <c r="K526" s="333"/>
      <c r="L526" s="333"/>
      <c r="M526" s="333"/>
      <c r="N526" s="333"/>
      <c r="O526" s="333"/>
      <c r="P526" s="333"/>
      <c r="Q526" s="333"/>
      <c r="R526" s="333">
        <v>1</v>
      </c>
      <c r="S526" s="333"/>
      <c r="T526" s="333"/>
      <c r="U526" s="333"/>
      <c r="V526" s="333"/>
      <c r="W526" s="333"/>
      <c r="X526" s="333"/>
      <c r="Y526" s="333"/>
      <c r="Z526" s="333"/>
      <c r="AA526" s="333"/>
      <c r="AB526" s="333"/>
      <c r="AC526" s="333"/>
      <c r="AD526" s="333"/>
      <c r="AE526" s="333"/>
      <c r="AF526" s="333"/>
      <c r="AG526" s="333"/>
      <c r="AH526" s="333"/>
      <c r="AI526" s="333"/>
      <c r="AJ526" s="333"/>
      <c r="AK526" s="334">
        <v>1</v>
      </c>
    </row>
    <row r="527" spans="1:37" s="21" customFormat="1" ht="27.75">
      <c r="A527" s="335"/>
      <c r="B527" s="335"/>
      <c r="C527" s="336" t="s">
        <v>388</v>
      </c>
      <c r="D527" s="337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  <c r="AA527" s="338"/>
      <c r="AB527" s="338"/>
      <c r="AC527" s="338"/>
      <c r="AD527" s="338"/>
      <c r="AE527" s="338"/>
      <c r="AF527" s="338"/>
      <c r="AG527" s="338"/>
      <c r="AH527" s="338"/>
      <c r="AI527" s="338">
        <v>1</v>
      </c>
      <c r="AJ527" s="338"/>
      <c r="AK527" s="339">
        <v>1</v>
      </c>
    </row>
    <row r="528" spans="1:37" s="21" customFormat="1" ht="27.75">
      <c r="A528" s="335"/>
      <c r="B528" s="342" t="s">
        <v>911</v>
      </c>
      <c r="C528" s="343"/>
      <c r="D528" s="344"/>
      <c r="E528" s="345"/>
      <c r="F528" s="345"/>
      <c r="G528" s="345"/>
      <c r="H528" s="345"/>
      <c r="I528" s="345"/>
      <c r="J528" s="345"/>
      <c r="K528" s="345"/>
      <c r="L528" s="345"/>
      <c r="M528" s="345"/>
      <c r="N528" s="345"/>
      <c r="O528" s="345"/>
      <c r="P528" s="345"/>
      <c r="Q528" s="345"/>
      <c r="R528" s="345">
        <v>1</v>
      </c>
      <c r="S528" s="345"/>
      <c r="T528" s="345"/>
      <c r="U528" s="345"/>
      <c r="V528" s="345"/>
      <c r="W528" s="345"/>
      <c r="X528" s="345"/>
      <c r="Y528" s="345"/>
      <c r="Z528" s="345"/>
      <c r="AA528" s="345"/>
      <c r="AB528" s="345"/>
      <c r="AC528" s="345"/>
      <c r="AD528" s="345"/>
      <c r="AE528" s="345"/>
      <c r="AF528" s="345"/>
      <c r="AG528" s="345"/>
      <c r="AH528" s="345"/>
      <c r="AI528" s="345">
        <v>1</v>
      </c>
      <c r="AJ528" s="345"/>
      <c r="AK528" s="346">
        <v>2</v>
      </c>
    </row>
    <row r="529" spans="1:37" s="21" customFormat="1" ht="27.75">
      <c r="A529" s="335"/>
      <c r="B529" s="331" t="s">
        <v>161</v>
      </c>
      <c r="C529" s="331" t="s">
        <v>574</v>
      </c>
      <c r="D529" s="332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33"/>
      <c r="P529" s="333"/>
      <c r="Q529" s="333"/>
      <c r="R529" s="333"/>
      <c r="S529" s="333"/>
      <c r="T529" s="333"/>
      <c r="U529" s="333"/>
      <c r="V529" s="333"/>
      <c r="W529" s="333"/>
      <c r="X529" s="333"/>
      <c r="Y529" s="333"/>
      <c r="Z529" s="333"/>
      <c r="AA529" s="333"/>
      <c r="AB529" s="333"/>
      <c r="AC529" s="333"/>
      <c r="AD529" s="333"/>
      <c r="AE529" s="333"/>
      <c r="AF529" s="333"/>
      <c r="AG529" s="333"/>
      <c r="AH529" s="333"/>
      <c r="AI529" s="333">
        <v>1</v>
      </c>
      <c r="AJ529" s="333"/>
      <c r="AK529" s="334">
        <v>1</v>
      </c>
    </row>
    <row r="530" spans="1:37" s="21" customFormat="1" ht="27.75">
      <c r="A530" s="335"/>
      <c r="B530" s="342" t="s">
        <v>912</v>
      </c>
      <c r="C530" s="343"/>
      <c r="D530" s="344"/>
      <c r="E530" s="345"/>
      <c r="F530" s="345"/>
      <c r="G530" s="345"/>
      <c r="H530" s="345"/>
      <c r="I530" s="345"/>
      <c r="J530" s="345"/>
      <c r="K530" s="345"/>
      <c r="L530" s="345"/>
      <c r="M530" s="345"/>
      <c r="N530" s="345"/>
      <c r="O530" s="345"/>
      <c r="P530" s="345"/>
      <c r="Q530" s="345"/>
      <c r="R530" s="345"/>
      <c r="S530" s="345"/>
      <c r="T530" s="345"/>
      <c r="U530" s="345"/>
      <c r="V530" s="345"/>
      <c r="W530" s="345"/>
      <c r="X530" s="345"/>
      <c r="Y530" s="345"/>
      <c r="Z530" s="345"/>
      <c r="AA530" s="345"/>
      <c r="AB530" s="345"/>
      <c r="AC530" s="345"/>
      <c r="AD530" s="345"/>
      <c r="AE530" s="345"/>
      <c r="AF530" s="345"/>
      <c r="AG530" s="345"/>
      <c r="AH530" s="345"/>
      <c r="AI530" s="345">
        <v>1</v>
      </c>
      <c r="AJ530" s="345"/>
      <c r="AK530" s="346">
        <v>1</v>
      </c>
    </row>
    <row r="531" spans="1:37" s="21" customFormat="1" ht="27.75">
      <c r="A531" s="335"/>
      <c r="B531" s="331" t="s">
        <v>284</v>
      </c>
      <c r="C531" s="331" t="s">
        <v>913</v>
      </c>
      <c r="D531" s="332"/>
      <c r="E531" s="333"/>
      <c r="F531" s="333"/>
      <c r="G531" s="333"/>
      <c r="H531" s="333"/>
      <c r="I531" s="333"/>
      <c r="J531" s="333"/>
      <c r="K531" s="333"/>
      <c r="L531" s="333"/>
      <c r="M531" s="333"/>
      <c r="N531" s="333"/>
      <c r="O531" s="333"/>
      <c r="P531" s="333"/>
      <c r="Q531" s="333"/>
      <c r="R531" s="333"/>
      <c r="S531" s="333"/>
      <c r="T531" s="333"/>
      <c r="U531" s="333"/>
      <c r="V531" s="333"/>
      <c r="W531" s="333"/>
      <c r="X531" s="333"/>
      <c r="Y531" s="333"/>
      <c r="Z531" s="333"/>
      <c r="AA531" s="333"/>
      <c r="AB531" s="333"/>
      <c r="AC531" s="333"/>
      <c r="AD531" s="333"/>
      <c r="AE531" s="333"/>
      <c r="AF531" s="333"/>
      <c r="AG531" s="333"/>
      <c r="AH531" s="333"/>
      <c r="AI531" s="333">
        <v>1</v>
      </c>
      <c r="AJ531" s="333"/>
      <c r="AK531" s="334">
        <v>1</v>
      </c>
    </row>
    <row r="532" spans="1:37" s="21" customFormat="1" ht="27.75">
      <c r="A532" s="335"/>
      <c r="B532" s="342" t="s">
        <v>914</v>
      </c>
      <c r="C532" s="343"/>
      <c r="D532" s="344"/>
      <c r="E532" s="345"/>
      <c r="F532" s="345"/>
      <c r="G532" s="345"/>
      <c r="H532" s="345"/>
      <c r="I532" s="345"/>
      <c r="J532" s="345"/>
      <c r="K532" s="345"/>
      <c r="L532" s="345"/>
      <c r="M532" s="345"/>
      <c r="N532" s="345"/>
      <c r="O532" s="345"/>
      <c r="P532" s="345"/>
      <c r="Q532" s="345"/>
      <c r="R532" s="345"/>
      <c r="S532" s="345"/>
      <c r="T532" s="345"/>
      <c r="U532" s="345"/>
      <c r="V532" s="345"/>
      <c r="W532" s="345"/>
      <c r="X532" s="345"/>
      <c r="Y532" s="345"/>
      <c r="Z532" s="345"/>
      <c r="AA532" s="345"/>
      <c r="AB532" s="345"/>
      <c r="AC532" s="345"/>
      <c r="AD532" s="345"/>
      <c r="AE532" s="345"/>
      <c r="AF532" s="345"/>
      <c r="AG532" s="345"/>
      <c r="AH532" s="345"/>
      <c r="AI532" s="345">
        <v>1</v>
      </c>
      <c r="AJ532" s="345"/>
      <c r="AK532" s="346">
        <v>1</v>
      </c>
    </row>
    <row r="533" spans="1:37" s="21" customFormat="1" ht="27.75">
      <c r="A533" s="335"/>
      <c r="B533" s="331" t="s">
        <v>291</v>
      </c>
      <c r="C533" s="331" t="s">
        <v>915</v>
      </c>
      <c r="D533" s="332"/>
      <c r="E533" s="333"/>
      <c r="F533" s="333"/>
      <c r="G533" s="333"/>
      <c r="H533" s="333"/>
      <c r="I533" s="333"/>
      <c r="J533" s="333"/>
      <c r="K533" s="333"/>
      <c r="L533" s="333"/>
      <c r="M533" s="333"/>
      <c r="N533" s="333"/>
      <c r="O533" s="333"/>
      <c r="P533" s="333"/>
      <c r="Q533" s="333"/>
      <c r="R533" s="333"/>
      <c r="S533" s="333"/>
      <c r="T533" s="333"/>
      <c r="U533" s="333"/>
      <c r="V533" s="333"/>
      <c r="W533" s="333"/>
      <c r="X533" s="333"/>
      <c r="Y533" s="333"/>
      <c r="Z533" s="333"/>
      <c r="AA533" s="333"/>
      <c r="AB533" s="333"/>
      <c r="AC533" s="333"/>
      <c r="AD533" s="333"/>
      <c r="AE533" s="333"/>
      <c r="AF533" s="333"/>
      <c r="AG533" s="333"/>
      <c r="AH533" s="333"/>
      <c r="AI533" s="333">
        <v>1</v>
      </c>
      <c r="AJ533" s="333"/>
      <c r="AK533" s="334">
        <v>1</v>
      </c>
    </row>
    <row r="534" spans="1:37" s="21" customFormat="1" ht="27.75">
      <c r="A534" s="335"/>
      <c r="B534" s="342" t="s">
        <v>916</v>
      </c>
      <c r="C534" s="343"/>
      <c r="D534" s="344"/>
      <c r="E534" s="345"/>
      <c r="F534" s="345"/>
      <c r="G534" s="345"/>
      <c r="H534" s="345"/>
      <c r="I534" s="345"/>
      <c r="J534" s="345"/>
      <c r="K534" s="345"/>
      <c r="L534" s="345"/>
      <c r="M534" s="345"/>
      <c r="N534" s="345"/>
      <c r="O534" s="345"/>
      <c r="P534" s="345"/>
      <c r="Q534" s="345"/>
      <c r="R534" s="345"/>
      <c r="S534" s="345"/>
      <c r="T534" s="345"/>
      <c r="U534" s="345"/>
      <c r="V534" s="345"/>
      <c r="W534" s="345"/>
      <c r="X534" s="345"/>
      <c r="Y534" s="345"/>
      <c r="Z534" s="345"/>
      <c r="AA534" s="345"/>
      <c r="AB534" s="345"/>
      <c r="AC534" s="345"/>
      <c r="AD534" s="345"/>
      <c r="AE534" s="345"/>
      <c r="AF534" s="345"/>
      <c r="AG534" s="345"/>
      <c r="AH534" s="345"/>
      <c r="AI534" s="345">
        <v>1</v>
      </c>
      <c r="AJ534" s="345"/>
      <c r="AK534" s="346">
        <v>1</v>
      </c>
    </row>
    <row r="535" spans="1:37" s="21" customFormat="1" ht="27.75">
      <c r="A535" s="335"/>
      <c r="B535" s="331" t="s">
        <v>224</v>
      </c>
      <c r="C535" s="331" t="s">
        <v>593</v>
      </c>
      <c r="D535" s="332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>
        <v>1</v>
      </c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4">
        <v>1</v>
      </c>
    </row>
    <row r="536" spans="1:37" s="21" customFormat="1" ht="27.75">
      <c r="A536" s="335"/>
      <c r="B536" s="342" t="s">
        <v>784</v>
      </c>
      <c r="C536" s="343"/>
      <c r="D536" s="344"/>
      <c r="E536" s="345"/>
      <c r="F536" s="345"/>
      <c r="G536" s="345"/>
      <c r="H536" s="345"/>
      <c r="I536" s="345"/>
      <c r="J536" s="345"/>
      <c r="K536" s="345"/>
      <c r="L536" s="345"/>
      <c r="M536" s="345"/>
      <c r="N536" s="345"/>
      <c r="O536" s="345"/>
      <c r="P536" s="345"/>
      <c r="Q536" s="345"/>
      <c r="R536" s="345"/>
      <c r="S536" s="345"/>
      <c r="T536" s="345"/>
      <c r="U536" s="345"/>
      <c r="V536" s="345"/>
      <c r="W536" s="345"/>
      <c r="X536" s="345"/>
      <c r="Y536" s="345"/>
      <c r="Z536" s="345"/>
      <c r="AA536" s="345">
        <v>1</v>
      </c>
      <c r="AB536" s="345"/>
      <c r="AC536" s="345"/>
      <c r="AD536" s="345"/>
      <c r="AE536" s="345"/>
      <c r="AF536" s="345"/>
      <c r="AG536" s="345"/>
      <c r="AH536" s="345"/>
      <c r="AI536" s="345"/>
      <c r="AJ536" s="345"/>
      <c r="AK536" s="346">
        <v>1</v>
      </c>
    </row>
    <row r="537" spans="1:37" s="21" customFormat="1" ht="27.75">
      <c r="A537" s="335"/>
      <c r="B537" s="331" t="s">
        <v>293</v>
      </c>
      <c r="C537" s="331" t="s">
        <v>683</v>
      </c>
      <c r="D537" s="332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  <c r="X537" s="333"/>
      <c r="Y537" s="333"/>
      <c r="Z537" s="333"/>
      <c r="AA537" s="333"/>
      <c r="AB537" s="333"/>
      <c r="AC537" s="333"/>
      <c r="AD537" s="333"/>
      <c r="AE537" s="333"/>
      <c r="AF537" s="333">
        <v>1</v>
      </c>
      <c r="AG537" s="333"/>
      <c r="AH537" s="333"/>
      <c r="AI537" s="333"/>
      <c r="AJ537" s="333"/>
      <c r="AK537" s="334">
        <v>1</v>
      </c>
    </row>
    <row r="538" spans="1:37" s="21" customFormat="1" ht="27.75">
      <c r="A538" s="335"/>
      <c r="B538" s="342" t="s">
        <v>917</v>
      </c>
      <c r="C538" s="343"/>
      <c r="D538" s="344"/>
      <c r="E538" s="345"/>
      <c r="F538" s="345"/>
      <c r="G538" s="345"/>
      <c r="H538" s="345"/>
      <c r="I538" s="345"/>
      <c r="J538" s="345"/>
      <c r="K538" s="345"/>
      <c r="L538" s="345"/>
      <c r="M538" s="345"/>
      <c r="N538" s="345"/>
      <c r="O538" s="345"/>
      <c r="P538" s="345"/>
      <c r="Q538" s="345"/>
      <c r="R538" s="345"/>
      <c r="S538" s="345"/>
      <c r="T538" s="345"/>
      <c r="U538" s="345"/>
      <c r="V538" s="345"/>
      <c r="W538" s="345"/>
      <c r="X538" s="345"/>
      <c r="Y538" s="345"/>
      <c r="Z538" s="345"/>
      <c r="AA538" s="345"/>
      <c r="AB538" s="345"/>
      <c r="AC538" s="345"/>
      <c r="AD538" s="345"/>
      <c r="AE538" s="345"/>
      <c r="AF538" s="345">
        <v>1</v>
      </c>
      <c r="AG538" s="345"/>
      <c r="AH538" s="345"/>
      <c r="AI538" s="345"/>
      <c r="AJ538" s="345"/>
      <c r="AK538" s="346">
        <v>1</v>
      </c>
    </row>
    <row r="539" spans="1:37" s="21" customFormat="1" ht="27.75">
      <c r="A539" s="321" t="s">
        <v>918</v>
      </c>
      <c r="B539" s="322"/>
      <c r="C539" s="322"/>
      <c r="D539" s="323"/>
      <c r="E539" s="324"/>
      <c r="F539" s="324">
        <v>1</v>
      </c>
      <c r="G539" s="324"/>
      <c r="H539" s="324"/>
      <c r="I539" s="324"/>
      <c r="J539" s="324"/>
      <c r="K539" s="324"/>
      <c r="L539" s="324"/>
      <c r="M539" s="324"/>
      <c r="N539" s="324"/>
      <c r="O539" s="324"/>
      <c r="P539" s="324">
        <v>1</v>
      </c>
      <c r="Q539" s="324"/>
      <c r="R539" s="324">
        <v>1</v>
      </c>
      <c r="S539" s="324"/>
      <c r="T539" s="324">
        <v>1</v>
      </c>
      <c r="U539" s="324"/>
      <c r="V539" s="324"/>
      <c r="W539" s="324">
        <v>1</v>
      </c>
      <c r="X539" s="324">
        <v>1</v>
      </c>
      <c r="Y539" s="324"/>
      <c r="Z539" s="324">
        <v>2</v>
      </c>
      <c r="AA539" s="324">
        <v>2</v>
      </c>
      <c r="AB539" s="324">
        <v>7</v>
      </c>
      <c r="AC539" s="324">
        <v>1</v>
      </c>
      <c r="AD539" s="324">
        <v>6</v>
      </c>
      <c r="AE539" s="324">
        <v>18</v>
      </c>
      <c r="AF539" s="324">
        <v>11</v>
      </c>
      <c r="AG539" s="324">
        <v>19</v>
      </c>
      <c r="AH539" s="324">
        <v>12</v>
      </c>
      <c r="AI539" s="324">
        <v>16</v>
      </c>
      <c r="AJ539" s="324">
        <v>3</v>
      </c>
      <c r="AK539" s="325">
        <v>103</v>
      </c>
    </row>
    <row r="540" spans="1:37" s="21" customFormat="1" ht="27.75">
      <c r="A540" s="331" t="s">
        <v>28</v>
      </c>
      <c r="B540" s="331" t="s">
        <v>167</v>
      </c>
      <c r="C540" s="331" t="s">
        <v>356</v>
      </c>
      <c r="D540" s="332"/>
      <c r="E540" s="333"/>
      <c r="F540" s="333"/>
      <c r="G540" s="333"/>
      <c r="H540" s="333"/>
      <c r="I540" s="333"/>
      <c r="J540" s="333">
        <v>1</v>
      </c>
      <c r="K540" s="333"/>
      <c r="L540" s="333"/>
      <c r="M540" s="333">
        <v>1</v>
      </c>
      <c r="N540" s="333"/>
      <c r="O540" s="333">
        <v>1</v>
      </c>
      <c r="P540" s="333">
        <v>1</v>
      </c>
      <c r="Q540" s="333"/>
      <c r="R540" s="333"/>
      <c r="S540" s="333"/>
      <c r="T540" s="333"/>
      <c r="U540" s="333"/>
      <c r="V540" s="333"/>
      <c r="W540" s="333"/>
      <c r="X540" s="333"/>
      <c r="Y540" s="333"/>
      <c r="Z540" s="333"/>
      <c r="AA540" s="333"/>
      <c r="AB540" s="333"/>
      <c r="AC540" s="333"/>
      <c r="AD540" s="333"/>
      <c r="AE540" s="333"/>
      <c r="AF540" s="333"/>
      <c r="AG540" s="333"/>
      <c r="AH540" s="333"/>
      <c r="AI540" s="333"/>
      <c r="AJ540" s="333"/>
      <c r="AK540" s="334">
        <v>4</v>
      </c>
    </row>
    <row r="541" spans="1:37" s="21" customFormat="1" ht="27.75">
      <c r="A541" s="335"/>
      <c r="B541" s="335"/>
      <c r="C541" s="336" t="s">
        <v>373</v>
      </c>
      <c r="D541" s="337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>
        <v>1</v>
      </c>
      <c r="P541" s="338"/>
      <c r="Q541" s="338"/>
      <c r="R541" s="338">
        <v>1</v>
      </c>
      <c r="S541" s="338"/>
      <c r="T541" s="338">
        <v>1</v>
      </c>
      <c r="U541" s="338"/>
      <c r="V541" s="338"/>
      <c r="W541" s="338"/>
      <c r="X541" s="338"/>
      <c r="Y541" s="338"/>
      <c r="Z541" s="338"/>
      <c r="AA541" s="338"/>
      <c r="AB541" s="338"/>
      <c r="AC541" s="338"/>
      <c r="AD541" s="338"/>
      <c r="AE541" s="338"/>
      <c r="AF541" s="338"/>
      <c r="AG541" s="338"/>
      <c r="AH541" s="338"/>
      <c r="AI541" s="338"/>
      <c r="AJ541" s="338"/>
      <c r="AK541" s="339">
        <v>3</v>
      </c>
    </row>
    <row r="542" spans="1:37" s="21" customFormat="1" ht="27.75">
      <c r="A542" s="335"/>
      <c r="B542" s="335"/>
      <c r="C542" s="336" t="s">
        <v>350</v>
      </c>
      <c r="D542" s="337">
        <v>1</v>
      </c>
      <c r="E542" s="338"/>
      <c r="F542" s="338"/>
      <c r="G542" s="338">
        <v>1</v>
      </c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  <c r="AA542" s="338"/>
      <c r="AB542" s="338"/>
      <c r="AC542" s="338"/>
      <c r="AD542" s="338"/>
      <c r="AE542" s="338"/>
      <c r="AF542" s="338"/>
      <c r="AG542" s="338"/>
      <c r="AH542" s="338"/>
      <c r="AI542" s="338"/>
      <c r="AJ542" s="338"/>
      <c r="AK542" s="339">
        <v>2</v>
      </c>
    </row>
    <row r="543" spans="1:37" s="21" customFormat="1" ht="27.75">
      <c r="A543" s="335"/>
      <c r="B543" s="335"/>
      <c r="C543" s="336" t="s">
        <v>167</v>
      </c>
      <c r="D543" s="337"/>
      <c r="E543" s="338"/>
      <c r="F543" s="338"/>
      <c r="G543" s="338"/>
      <c r="H543" s="338"/>
      <c r="I543" s="338"/>
      <c r="J543" s="338">
        <v>1</v>
      </c>
      <c r="K543" s="338"/>
      <c r="L543" s="338"/>
      <c r="M543" s="338"/>
      <c r="N543" s="338"/>
      <c r="O543" s="338"/>
      <c r="P543" s="338"/>
      <c r="Q543" s="338">
        <v>1</v>
      </c>
      <c r="R543" s="338"/>
      <c r="S543" s="338"/>
      <c r="T543" s="338"/>
      <c r="U543" s="338"/>
      <c r="V543" s="338"/>
      <c r="W543" s="338"/>
      <c r="X543" s="338"/>
      <c r="Y543" s="338"/>
      <c r="Z543" s="338"/>
      <c r="AA543" s="338"/>
      <c r="AB543" s="338"/>
      <c r="AC543" s="338"/>
      <c r="AD543" s="338"/>
      <c r="AE543" s="338"/>
      <c r="AF543" s="338"/>
      <c r="AG543" s="338"/>
      <c r="AH543" s="338"/>
      <c r="AI543" s="338"/>
      <c r="AJ543" s="338"/>
      <c r="AK543" s="339">
        <v>2</v>
      </c>
    </row>
    <row r="544" spans="1:37" s="21" customFormat="1" ht="27.75">
      <c r="A544" s="335"/>
      <c r="B544" s="342" t="s">
        <v>919</v>
      </c>
      <c r="C544" s="343"/>
      <c r="D544" s="344">
        <v>1</v>
      </c>
      <c r="E544" s="345"/>
      <c r="F544" s="345"/>
      <c r="G544" s="345">
        <v>1</v>
      </c>
      <c r="H544" s="345"/>
      <c r="I544" s="345"/>
      <c r="J544" s="345">
        <v>2</v>
      </c>
      <c r="K544" s="345"/>
      <c r="L544" s="345"/>
      <c r="M544" s="345">
        <v>1</v>
      </c>
      <c r="N544" s="345"/>
      <c r="O544" s="345">
        <v>2</v>
      </c>
      <c r="P544" s="345">
        <v>1</v>
      </c>
      <c r="Q544" s="345">
        <v>1</v>
      </c>
      <c r="R544" s="345">
        <v>1</v>
      </c>
      <c r="S544" s="345"/>
      <c r="T544" s="345">
        <v>1</v>
      </c>
      <c r="U544" s="345"/>
      <c r="V544" s="345"/>
      <c r="W544" s="345"/>
      <c r="X544" s="345"/>
      <c r="Y544" s="345"/>
      <c r="Z544" s="345"/>
      <c r="AA544" s="345"/>
      <c r="AB544" s="345"/>
      <c r="AC544" s="345"/>
      <c r="AD544" s="345"/>
      <c r="AE544" s="345"/>
      <c r="AF544" s="345"/>
      <c r="AG544" s="345"/>
      <c r="AH544" s="345"/>
      <c r="AI544" s="345"/>
      <c r="AJ544" s="345"/>
      <c r="AK544" s="346">
        <v>11</v>
      </c>
    </row>
    <row r="545" spans="1:37" s="21" customFormat="1" ht="27.75">
      <c r="A545" s="335"/>
      <c r="B545" s="331" t="s">
        <v>279</v>
      </c>
      <c r="C545" s="331" t="s">
        <v>549</v>
      </c>
      <c r="D545" s="332"/>
      <c r="E545" s="333"/>
      <c r="F545" s="333"/>
      <c r="G545" s="333"/>
      <c r="H545" s="333"/>
      <c r="I545" s="333"/>
      <c r="J545" s="333"/>
      <c r="K545" s="333"/>
      <c r="L545" s="333"/>
      <c r="M545" s="333"/>
      <c r="N545" s="333"/>
      <c r="O545" s="333"/>
      <c r="P545" s="333"/>
      <c r="Q545" s="333"/>
      <c r="R545" s="333"/>
      <c r="S545" s="333"/>
      <c r="T545" s="333"/>
      <c r="U545" s="333"/>
      <c r="V545" s="333"/>
      <c r="W545" s="333"/>
      <c r="X545" s="333"/>
      <c r="Y545" s="333"/>
      <c r="Z545" s="333"/>
      <c r="AA545" s="333"/>
      <c r="AB545" s="333">
        <v>1</v>
      </c>
      <c r="AC545" s="333"/>
      <c r="AD545" s="333"/>
      <c r="AE545" s="333"/>
      <c r="AF545" s="333"/>
      <c r="AG545" s="333"/>
      <c r="AH545" s="333"/>
      <c r="AI545" s="333"/>
      <c r="AJ545" s="333"/>
      <c r="AK545" s="334">
        <v>1</v>
      </c>
    </row>
    <row r="546" spans="1:37" s="21" customFormat="1" ht="27.75">
      <c r="A546" s="335"/>
      <c r="B546" s="335"/>
      <c r="C546" s="336" t="s">
        <v>594</v>
      </c>
      <c r="D546" s="337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  <c r="AA546" s="338"/>
      <c r="AB546" s="338"/>
      <c r="AC546" s="338"/>
      <c r="AD546" s="338">
        <v>1</v>
      </c>
      <c r="AE546" s="338"/>
      <c r="AF546" s="338"/>
      <c r="AG546" s="338"/>
      <c r="AH546" s="338"/>
      <c r="AI546" s="338"/>
      <c r="AJ546" s="338"/>
      <c r="AK546" s="339">
        <v>1</v>
      </c>
    </row>
    <row r="547" spans="1:37" s="21" customFormat="1" ht="27.75">
      <c r="A547" s="335"/>
      <c r="B547" s="335"/>
      <c r="C547" s="336" t="s">
        <v>617</v>
      </c>
      <c r="D547" s="337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  <c r="AA547" s="338"/>
      <c r="AB547" s="338"/>
      <c r="AC547" s="338"/>
      <c r="AD547" s="338">
        <v>2</v>
      </c>
      <c r="AE547" s="338">
        <v>1</v>
      </c>
      <c r="AF547" s="338">
        <v>1</v>
      </c>
      <c r="AG547" s="338">
        <v>1</v>
      </c>
      <c r="AH547" s="338">
        <v>4</v>
      </c>
      <c r="AI547" s="338"/>
      <c r="AJ547" s="338"/>
      <c r="AK547" s="339">
        <v>9</v>
      </c>
    </row>
    <row r="548" spans="1:37" s="21" customFormat="1" ht="27.75">
      <c r="A548" s="335"/>
      <c r="B548" s="342" t="s">
        <v>920</v>
      </c>
      <c r="C548" s="343"/>
      <c r="D548" s="344"/>
      <c r="E548" s="345"/>
      <c r="F548" s="345"/>
      <c r="G548" s="345"/>
      <c r="H548" s="345"/>
      <c r="I548" s="345"/>
      <c r="J548" s="345"/>
      <c r="K548" s="345"/>
      <c r="L548" s="345"/>
      <c r="M548" s="345"/>
      <c r="N548" s="345"/>
      <c r="O548" s="345"/>
      <c r="P548" s="345"/>
      <c r="Q548" s="345"/>
      <c r="R548" s="345"/>
      <c r="S548" s="345"/>
      <c r="T548" s="345"/>
      <c r="U548" s="345"/>
      <c r="V548" s="345"/>
      <c r="W548" s="345"/>
      <c r="X548" s="345"/>
      <c r="Y548" s="345"/>
      <c r="Z548" s="345"/>
      <c r="AA548" s="345"/>
      <c r="AB548" s="345">
        <v>1</v>
      </c>
      <c r="AC548" s="345"/>
      <c r="AD548" s="345">
        <v>3</v>
      </c>
      <c r="AE548" s="345">
        <v>1</v>
      </c>
      <c r="AF548" s="345">
        <v>1</v>
      </c>
      <c r="AG548" s="345">
        <v>1</v>
      </c>
      <c r="AH548" s="345">
        <v>4</v>
      </c>
      <c r="AI548" s="345"/>
      <c r="AJ548" s="345"/>
      <c r="AK548" s="346">
        <v>11</v>
      </c>
    </row>
    <row r="549" spans="1:37" s="21" customFormat="1" ht="27.75">
      <c r="A549" s="335"/>
      <c r="B549" s="331" t="s">
        <v>182</v>
      </c>
      <c r="C549" s="331" t="s">
        <v>226</v>
      </c>
      <c r="D549" s="332"/>
      <c r="E549" s="333"/>
      <c r="F549" s="333"/>
      <c r="G549" s="333"/>
      <c r="H549" s="333"/>
      <c r="I549" s="333">
        <v>1</v>
      </c>
      <c r="J549" s="333"/>
      <c r="K549" s="333"/>
      <c r="L549" s="333"/>
      <c r="M549" s="333"/>
      <c r="N549" s="333"/>
      <c r="O549" s="333"/>
      <c r="P549" s="333"/>
      <c r="Q549" s="333"/>
      <c r="R549" s="333"/>
      <c r="S549" s="333"/>
      <c r="T549" s="333"/>
      <c r="U549" s="333"/>
      <c r="V549" s="333"/>
      <c r="W549" s="333"/>
      <c r="X549" s="333"/>
      <c r="Y549" s="333"/>
      <c r="Z549" s="333"/>
      <c r="AA549" s="333"/>
      <c r="AB549" s="333"/>
      <c r="AC549" s="333"/>
      <c r="AD549" s="333"/>
      <c r="AE549" s="333"/>
      <c r="AF549" s="333"/>
      <c r="AG549" s="333"/>
      <c r="AH549" s="333"/>
      <c r="AI549" s="333"/>
      <c r="AJ549" s="333"/>
      <c r="AK549" s="334">
        <v>1</v>
      </c>
    </row>
    <row r="550" spans="1:37" s="21" customFormat="1" ht="27.75">
      <c r="A550" s="335"/>
      <c r="B550" s="335"/>
      <c r="C550" s="336" t="s">
        <v>618</v>
      </c>
      <c r="D550" s="337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  <c r="AE550" s="338">
        <v>1</v>
      </c>
      <c r="AF550" s="338"/>
      <c r="AG550" s="338"/>
      <c r="AH550" s="338"/>
      <c r="AI550" s="338"/>
      <c r="AJ550" s="338"/>
      <c r="AK550" s="339">
        <v>1</v>
      </c>
    </row>
    <row r="551" spans="1:37" s="21" customFormat="1" ht="27.75">
      <c r="A551" s="335"/>
      <c r="B551" s="335"/>
      <c r="C551" s="336" t="s">
        <v>619</v>
      </c>
      <c r="D551" s="337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  <c r="AA551" s="338"/>
      <c r="AB551" s="338"/>
      <c r="AC551" s="338"/>
      <c r="AD551" s="338"/>
      <c r="AE551" s="338">
        <v>1</v>
      </c>
      <c r="AF551" s="338"/>
      <c r="AG551" s="338"/>
      <c r="AH551" s="338">
        <v>1</v>
      </c>
      <c r="AI551" s="338">
        <v>1</v>
      </c>
      <c r="AJ551" s="338">
        <v>1</v>
      </c>
      <c r="AK551" s="339">
        <v>4</v>
      </c>
    </row>
    <row r="552" spans="1:37" s="21" customFormat="1" ht="27.75">
      <c r="A552" s="335"/>
      <c r="B552" s="335"/>
      <c r="C552" s="336" t="s">
        <v>388</v>
      </c>
      <c r="D552" s="337"/>
      <c r="E552" s="338"/>
      <c r="F552" s="338"/>
      <c r="G552" s="338"/>
      <c r="H552" s="338"/>
      <c r="I552" s="338"/>
      <c r="J552" s="338">
        <v>1</v>
      </c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  <c r="AA552" s="338"/>
      <c r="AB552" s="338"/>
      <c r="AC552" s="338"/>
      <c r="AD552" s="338"/>
      <c r="AE552" s="338"/>
      <c r="AF552" s="338"/>
      <c r="AG552" s="338"/>
      <c r="AH552" s="338"/>
      <c r="AI552" s="338"/>
      <c r="AJ552" s="338"/>
      <c r="AK552" s="339">
        <v>1</v>
      </c>
    </row>
    <row r="553" spans="1:37" s="21" customFormat="1" ht="27.75">
      <c r="A553" s="335"/>
      <c r="B553" s="342" t="s">
        <v>921</v>
      </c>
      <c r="C553" s="343"/>
      <c r="D553" s="344"/>
      <c r="E553" s="345"/>
      <c r="F553" s="345"/>
      <c r="G553" s="345"/>
      <c r="H553" s="345"/>
      <c r="I553" s="345">
        <v>1</v>
      </c>
      <c r="J553" s="345">
        <v>1</v>
      </c>
      <c r="K553" s="345"/>
      <c r="L553" s="345"/>
      <c r="M553" s="345"/>
      <c r="N553" s="345"/>
      <c r="O553" s="345"/>
      <c r="P553" s="345"/>
      <c r="Q553" s="345"/>
      <c r="R553" s="345"/>
      <c r="S553" s="345"/>
      <c r="T553" s="345"/>
      <c r="U553" s="345"/>
      <c r="V553" s="345"/>
      <c r="W553" s="345"/>
      <c r="X553" s="345"/>
      <c r="Y553" s="345"/>
      <c r="Z553" s="345"/>
      <c r="AA553" s="345"/>
      <c r="AB553" s="345"/>
      <c r="AC553" s="345"/>
      <c r="AD553" s="345"/>
      <c r="AE553" s="345">
        <v>2</v>
      </c>
      <c r="AF553" s="345"/>
      <c r="AG553" s="345"/>
      <c r="AH553" s="345">
        <v>1</v>
      </c>
      <c r="AI553" s="345">
        <v>1</v>
      </c>
      <c r="AJ553" s="345">
        <v>1</v>
      </c>
      <c r="AK553" s="346">
        <v>7</v>
      </c>
    </row>
    <row r="554" spans="1:37" s="21" customFormat="1" ht="27.75">
      <c r="A554" s="335"/>
      <c r="B554" s="331" t="s">
        <v>276</v>
      </c>
      <c r="C554" s="331" t="s">
        <v>685</v>
      </c>
      <c r="D554" s="332"/>
      <c r="E554" s="333"/>
      <c r="F554" s="333"/>
      <c r="G554" s="333"/>
      <c r="H554" s="333"/>
      <c r="I554" s="333"/>
      <c r="J554" s="333"/>
      <c r="K554" s="333"/>
      <c r="L554" s="333"/>
      <c r="M554" s="333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  <c r="X554" s="333"/>
      <c r="Y554" s="333"/>
      <c r="Z554" s="333"/>
      <c r="AA554" s="333"/>
      <c r="AB554" s="333"/>
      <c r="AC554" s="333"/>
      <c r="AD554" s="333"/>
      <c r="AE554" s="333"/>
      <c r="AF554" s="333"/>
      <c r="AG554" s="333">
        <v>1</v>
      </c>
      <c r="AH554" s="333"/>
      <c r="AI554" s="333"/>
      <c r="AJ554" s="333"/>
      <c r="AK554" s="334">
        <v>1</v>
      </c>
    </row>
    <row r="555" spans="1:37" s="21" customFormat="1" ht="27.75">
      <c r="A555" s="335"/>
      <c r="B555" s="335"/>
      <c r="C555" s="336" t="s">
        <v>753</v>
      </c>
      <c r="D555" s="337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  <c r="AA555" s="338"/>
      <c r="AB555" s="338"/>
      <c r="AC555" s="338"/>
      <c r="AD555" s="338"/>
      <c r="AE555" s="338"/>
      <c r="AF555" s="338"/>
      <c r="AG555" s="338"/>
      <c r="AH555" s="338"/>
      <c r="AI555" s="338">
        <v>1</v>
      </c>
      <c r="AJ555" s="338"/>
      <c r="AK555" s="339">
        <v>1</v>
      </c>
    </row>
    <row r="556" spans="1:37" s="21" customFormat="1" ht="27.75">
      <c r="A556" s="335"/>
      <c r="B556" s="335"/>
      <c r="C556" s="336" t="s">
        <v>645</v>
      </c>
      <c r="D556" s="337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  <c r="AA556" s="338"/>
      <c r="AB556" s="338"/>
      <c r="AC556" s="338"/>
      <c r="AD556" s="338"/>
      <c r="AE556" s="338">
        <v>1</v>
      </c>
      <c r="AF556" s="338"/>
      <c r="AG556" s="338"/>
      <c r="AH556" s="338"/>
      <c r="AI556" s="338"/>
      <c r="AJ556" s="338"/>
      <c r="AK556" s="339">
        <v>1</v>
      </c>
    </row>
    <row r="557" spans="1:37" s="21" customFormat="1" ht="27.75">
      <c r="A557" s="335"/>
      <c r="B557" s="335"/>
      <c r="C557" s="336" t="s">
        <v>276</v>
      </c>
      <c r="D557" s="337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  <c r="AA557" s="338"/>
      <c r="AB557" s="338"/>
      <c r="AC557" s="338"/>
      <c r="AD557" s="338">
        <v>1</v>
      </c>
      <c r="AE557" s="338"/>
      <c r="AF557" s="338"/>
      <c r="AG557" s="338"/>
      <c r="AH557" s="338"/>
      <c r="AI557" s="338"/>
      <c r="AJ557" s="338"/>
      <c r="AK557" s="339">
        <v>1</v>
      </c>
    </row>
    <row r="558" spans="1:37" s="21" customFormat="1" ht="27.75">
      <c r="A558" s="335"/>
      <c r="B558" s="342" t="s">
        <v>922</v>
      </c>
      <c r="C558" s="343"/>
      <c r="D558" s="344"/>
      <c r="E558" s="345"/>
      <c r="F558" s="345"/>
      <c r="G558" s="345"/>
      <c r="H558" s="345"/>
      <c r="I558" s="345"/>
      <c r="J558" s="345"/>
      <c r="K558" s="345"/>
      <c r="L558" s="345"/>
      <c r="M558" s="345"/>
      <c r="N558" s="345"/>
      <c r="O558" s="345"/>
      <c r="P558" s="345"/>
      <c r="Q558" s="345"/>
      <c r="R558" s="345"/>
      <c r="S558" s="345"/>
      <c r="T558" s="345"/>
      <c r="U558" s="345"/>
      <c r="V558" s="345"/>
      <c r="W558" s="345"/>
      <c r="X558" s="345"/>
      <c r="Y558" s="345"/>
      <c r="Z558" s="345"/>
      <c r="AA558" s="345"/>
      <c r="AB558" s="345"/>
      <c r="AC558" s="345"/>
      <c r="AD558" s="345">
        <v>1</v>
      </c>
      <c r="AE558" s="345">
        <v>1</v>
      </c>
      <c r="AF558" s="345"/>
      <c r="AG558" s="345">
        <v>1</v>
      </c>
      <c r="AH558" s="345"/>
      <c r="AI558" s="345">
        <v>1</v>
      </c>
      <c r="AJ558" s="345"/>
      <c r="AK558" s="346">
        <v>4</v>
      </c>
    </row>
    <row r="559" spans="1:37" s="21" customFormat="1" ht="27.75">
      <c r="A559" s="335"/>
      <c r="B559" s="331" t="s">
        <v>174</v>
      </c>
      <c r="C559" s="331" t="s">
        <v>352</v>
      </c>
      <c r="D559" s="332"/>
      <c r="E559" s="333"/>
      <c r="F559" s="333"/>
      <c r="G559" s="333"/>
      <c r="H559" s="333">
        <v>1</v>
      </c>
      <c r="I559" s="333"/>
      <c r="J559" s="333"/>
      <c r="K559" s="333"/>
      <c r="L559" s="333"/>
      <c r="M559" s="333"/>
      <c r="N559" s="333"/>
      <c r="O559" s="333"/>
      <c r="P559" s="333"/>
      <c r="Q559" s="333"/>
      <c r="R559" s="333"/>
      <c r="S559" s="333"/>
      <c r="T559" s="333"/>
      <c r="U559" s="333"/>
      <c r="V559" s="333"/>
      <c r="W559" s="333"/>
      <c r="X559" s="333"/>
      <c r="Y559" s="333">
        <v>2</v>
      </c>
      <c r="Z559" s="333"/>
      <c r="AA559" s="333"/>
      <c r="AB559" s="333"/>
      <c r="AC559" s="333"/>
      <c r="AD559" s="333"/>
      <c r="AE559" s="333"/>
      <c r="AF559" s="333"/>
      <c r="AG559" s="333"/>
      <c r="AH559" s="333"/>
      <c r="AI559" s="333"/>
      <c r="AJ559" s="333"/>
      <c r="AK559" s="334">
        <v>3</v>
      </c>
    </row>
    <row r="560" spans="1:37" s="21" customFormat="1" ht="27.75">
      <c r="A560" s="335"/>
      <c r="B560" s="342" t="s">
        <v>923</v>
      </c>
      <c r="C560" s="343"/>
      <c r="D560" s="344"/>
      <c r="E560" s="345"/>
      <c r="F560" s="345"/>
      <c r="G560" s="345"/>
      <c r="H560" s="345">
        <v>1</v>
      </c>
      <c r="I560" s="345"/>
      <c r="J560" s="345"/>
      <c r="K560" s="345"/>
      <c r="L560" s="345"/>
      <c r="M560" s="345"/>
      <c r="N560" s="345"/>
      <c r="O560" s="345"/>
      <c r="P560" s="345"/>
      <c r="Q560" s="345"/>
      <c r="R560" s="345"/>
      <c r="S560" s="345"/>
      <c r="T560" s="345"/>
      <c r="U560" s="345"/>
      <c r="V560" s="345"/>
      <c r="W560" s="345"/>
      <c r="X560" s="345"/>
      <c r="Y560" s="345">
        <v>2</v>
      </c>
      <c r="Z560" s="345"/>
      <c r="AA560" s="345"/>
      <c r="AB560" s="345"/>
      <c r="AC560" s="345"/>
      <c r="AD560" s="345"/>
      <c r="AE560" s="345"/>
      <c r="AF560" s="345"/>
      <c r="AG560" s="345"/>
      <c r="AH560" s="345"/>
      <c r="AI560" s="345"/>
      <c r="AJ560" s="345"/>
      <c r="AK560" s="346">
        <v>3</v>
      </c>
    </row>
    <row r="561" spans="1:37" s="21" customFormat="1" ht="27.75">
      <c r="A561" s="335"/>
      <c r="B561" s="331" t="s">
        <v>274</v>
      </c>
      <c r="C561" s="331" t="s">
        <v>535</v>
      </c>
      <c r="D561" s="332"/>
      <c r="E561" s="333"/>
      <c r="F561" s="333"/>
      <c r="G561" s="333"/>
      <c r="H561" s="333"/>
      <c r="I561" s="333"/>
      <c r="J561" s="333"/>
      <c r="K561" s="333"/>
      <c r="L561" s="333"/>
      <c r="M561" s="333"/>
      <c r="N561" s="333"/>
      <c r="O561" s="333"/>
      <c r="P561" s="333"/>
      <c r="Q561" s="333"/>
      <c r="R561" s="333"/>
      <c r="S561" s="333"/>
      <c r="T561" s="333"/>
      <c r="U561" s="333"/>
      <c r="V561" s="333"/>
      <c r="W561" s="333"/>
      <c r="X561" s="333"/>
      <c r="Y561" s="333"/>
      <c r="Z561" s="333"/>
      <c r="AA561" s="333"/>
      <c r="AB561" s="333"/>
      <c r="AC561" s="333"/>
      <c r="AD561" s="333"/>
      <c r="AE561" s="333"/>
      <c r="AF561" s="333"/>
      <c r="AG561" s="333"/>
      <c r="AH561" s="333"/>
      <c r="AI561" s="333"/>
      <c r="AJ561" s="333">
        <v>1</v>
      </c>
      <c r="AK561" s="334">
        <v>1</v>
      </c>
    </row>
    <row r="562" spans="1:37" s="21" customFormat="1" ht="27.75">
      <c r="A562" s="335"/>
      <c r="B562" s="335"/>
      <c r="C562" s="336" t="s">
        <v>725</v>
      </c>
      <c r="D562" s="337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  <c r="AA562" s="338"/>
      <c r="AB562" s="338"/>
      <c r="AC562" s="338"/>
      <c r="AD562" s="338"/>
      <c r="AE562" s="338"/>
      <c r="AF562" s="338"/>
      <c r="AG562" s="338">
        <v>1</v>
      </c>
      <c r="AH562" s="338"/>
      <c r="AI562" s="338"/>
      <c r="AJ562" s="338"/>
      <c r="AK562" s="339">
        <v>1</v>
      </c>
    </row>
    <row r="563" spans="1:37" s="21" customFormat="1" ht="27.75">
      <c r="A563" s="335"/>
      <c r="B563" s="342" t="s">
        <v>924</v>
      </c>
      <c r="C563" s="343"/>
      <c r="D563" s="344"/>
      <c r="E563" s="345"/>
      <c r="F563" s="345"/>
      <c r="G563" s="345"/>
      <c r="H563" s="345"/>
      <c r="I563" s="345"/>
      <c r="J563" s="345"/>
      <c r="K563" s="345"/>
      <c r="L563" s="345"/>
      <c r="M563" s="345"/>
      <c r="N563" s="345"/>
      <c r="O563" s="345"/>
      <c r="P563" s="345"/>
      <c r="Q563" s="345"/>
      <c r="R563" s="345"/>
      <c r="S563" s="345"/>
      <c r="T563" s="345"/>
      <c r="U563" s="345"/>
      <c r="V563" s="345"/>
      <c r="W563" s="345"/>
      <c r="X563" s="345"/>
      <c r="Y563" s="345"/>
      <c r="Z563" s="345"/>
      <c r="AA563" s="345"/>
      <c r="AB563" s="345"/>
      <c r="AC563" s="345"/>
      <c r="AD563" s="345"/>
      <c r="AE563" s="345"/>
      <c r="AF563" s="345"/>
      <c r="AG563" s="345">
        <v>1</v>
      </c>
      <c r="AH563" s="345"/>
      <c r="AI563" s="345"/>
      <c r="AJ563" s="345">
        <v>1</v>
      </c>
      <c r="AK563" s="346">
        <v>2</v>
      </c>
    </row>
    <row r="564" spans="1:37" s="21" customFormat="1" ht="27.75">
      <c r="A564" s="335"/>
      <c r="B564" s="331" t="s">
        <v>157</v>
      </c>
      <c r="C564" s="331" t="s">
        <v>369</v>
      </c>
      <c r="D564" s="332"/>
      <c r="E564" s="333"/>
      <c r="F564" s="333"/>
      <c r="G564" s="333"/>
      <c r="H564" s="333"/>
      <c r="I564" s="333"/>
      <c r="J564" s="333"/>
      <c r="K564" s="333"/>
      <c r="L564" s="333"/>
      <c r="M564" s="333"/>
      <c r="N564" s="333"/>
      <c r="O564" s="333">
        <v>1</v>
      </c>
      <c r="P564" s="333"/>
      <c r="Q564" s="333"/>
      <c r="R564" s="333"/>
      <c r="S564" s="333"/>
      <c r="T564" s="333"/>
      <c r="U564" s="333"/>
      <c r="V564" s="333"/>
      <c r="W564" s="333"/>
      <c r="X564" s="333"/>
      <c r="Y564" s="333"/>
      <c r="Z564" s="333"/>
      <c r="AA564" s="333"/>
      <c r="AB564" s="333"/>
      <c r="AC564" s="333"/>
      <c r="AD564" s="333"/>
      <c r="AE564" s="333"/>
      <c r="AF564" s="333"/>
      <c r="AG564" s="333"/>
      <c r="AH564" s="333"/>
      <c r="AI564" s="333"/>
      <c r="AJ564" s="333"/>
      <c r="AK564" s="334">
        <v>1</v>
      </c>
    </row>
    <row r="565" spans="1:37" s="21" customFormat="1" ht="27.75">
      <c r="A565" s="335"/>
      <c r="B565" s="335"/>
      <c r="C565" s="336" t="s">
        <v>646</v>
      </c>
      <c r="D565" s="337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38"/>
      <c r="AC565" s="338"/>
      <c r="AD565" s="338"/>
      <c r="AE565" s="338"/>
      <c r="AF565" s="338">
        <v>1</v>
      </c>
      <c r="AG565" s="338"/>
      <c r="AH565" s="338"/>
      <c r="AI565" s="338"/>
      <c r="AJ565" s="338"/>
      <c r="AK565" s="339">
        <v>1</v>
      </c>
    </row>
    <row r="566" spans="1:37" s="21" customFormat="1" ht="27.75">
      <c r="A566" s="335"/>
      <c r="B566" s="342" t="s">
        <v>925</v>
      </c>
      <c r="C566" s="343"/>
      <c r="D566" s="344"/>
      <c r="E566" s="345"/>
      <c r="F566" s="345"/>
      <c r="G566" s="345"/>
      <c r="H566" s="345"/>
      <c r="I566" s="345"/>
      <c r="J566" s="345"/>
      <c r="K566" s="345"/>
      <c r="L566" s="345"/>
      <c r="M566" s="345"/>
      <c r="N566" s="345"/>
      <c r="O566" s="345">
        <v>1</v>
      </c>
      <c r="P566" s="345"/>
      <c r="Q566" s="345"/>
      <c r="R566" s="345"/>
      <c r="S566" s="345"/>
      <c r="T566" s="345"/>
      <c r="U566" s="345"/>
      <c r="V566" s="345"/>
      <c r="W566" s="345"/>
      <c r="X566" s="345"/>
      <c r="Y566" s="345"/>
      <c r="Z566" s="345"/>
      <c r="AA566" s="345"/>
      <c r="AB566" s="345"/>
      <c r="AC566" s="345"/>
      <c r="AD566" s="345"/>
      <c r="AE566" s="345"/>
      <c r="AF566" s="345">
        <v>1</v>
      </c>
      <c r="AG566" s="345"/>
      <c r="AH566" s="345"/>
      <c r="AI566" s="345"/>
      <c r="AJ566" s="345"/>
      <c r="AK566" s="346">
        <v>2</v>
      </c>
    </row>
    <row r="567" spans="1:37" s="21" customFormat="1" ht="27.75">
      <c r="A567" s="335"/>
      <c r="B567" s="331" t="s">
        <v>277</v>
      </c>
      <c r="C567" s="331" t="s">
        <v>392</v>
      </c>
      <c r="D567" s="332"/>
      <c r="E567" s="333"/>
      <c r="F567" s="333"/>
      <c r="G567" s="333"/>
      <c r="H567" s="333"/>
      <c r="I567" s="333"/>
      <c r="J567" s="333"/>
      <c r="K567" s="333"/>
      <c r="L567" s="333"/>
      <c r="M567" s="333"/>
      <c r="N567" s="333"/>
      <c r="O567" s="333"/>
      <c r="P567" s="333"/>
      <c r="Q567" s="333"/>
      <c r="R567" s="333"/>
      <c r="S567" s="333">
        <v>1</v>
      </c>
      <c r="T567" s="333"/>
      <c r="U567" s="333"/>
      <c r="V567" s="333"/>
      <c r="W567" s="333"/>
      <c r="X567" s="333"/>
      <c r="Y567" s="333"/>
      <c r="Z567" s="333"/>
      <c r="AA567" s="333"/>
      <c r="AB567" s="333"/>
      <c r="AC567" s="333"/>
      <c r="AD567" s="333"/>
      <c r="AE567" s="333"/>
      <c r="AF567" s="333"/>
      <c r="AG567" s="333"/>
      <c r="AH567" s="333"/>
      <c r="AI567" s="333"/>
      <c r="AJ567" s="333"/>
      <c r="AK567" s="334">
        <v>1</v>
      </c>
    </row>
    <row r="568" spans="1:37" s="21" customFormat="1" ht="27.75">
      <c r="A568" s="335"/>
      <c r="B568" s="335"/>
      <c r="C568" s="336" t="s">
        <v>206</v>
      </c>
      <c r="D568" s="337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>
        <v>1</v>
      </c>
      <c r="X568" s="338"/>
      <c r="Y568" s="338"/>
      <c r="Z568" s="338"/>
      <c r="AA568" s="338"/>
      <c r="AB568" s="338"/>
      <c r="AC568" s="338"/>
      <c r="AD568" s="338"/>
      <c r="AE568" s="338"/>
      <c r="AF568" s="338"/>
      <c r="AG568" s="338"/>
      <c r="AH568" s="338"/>
      <c r="AI568" s="338"/>
      <c r="AJ568" s="338"/>
      <c r="AK568" s="339">
        <v>1</v>
      </c>
    </row>
    <row r="569" spans="1:37" s="21" customFormat="1" ht="27.75">
      <c r="A569" s="335"/>
      <c r="B569" s="342" t="s">
        <v>926</v>
      </c>
      <c r="C569" s="343"/>
      <c r="D569" s="344"/>
      <c r="E569" s="345"/>
      <c r="F569" s="345"/>
      <c r="G569" s="345"/>
      <c r="H569" s="345"/>
      <c r="I569" s="345"/>
      <c r="J569" s="345"/>
      <c r="K569" s="345"/>
      <c r="L569" s="345"/>
      <c r="M569" s="345"/>
      <c r="N569" s="345"/>
      <c r="O569" s="345"/>
      <c r="P569" s="345"/>
      <c r="Q569" s="345"/>
      <c r="R569" s="345"/>
      <c r="S569" s="345">
        <v>1</v>
      </c>
      <c r="T569" s="345"/>
      <c r="U569" s="345"/>
      <c r="V569" s="345"/>
      <c r="W569" s="345">
        <v>1</v>
      </c>
      <c r="X569" s="345"/>
      <c r="Y569" s="345"/>
      <c r="Z569" s="345"/>
      <c r="AA569" s="345"/>
      <c r="AB569" s="345"/>
      <c r="AC569" s="345"/>
      <c r="AD569" s="345"/>
      <c r="AE569" s="345"/>
      <c r="AF569" s="345"/>
      <c r="AG569" s="345"/>
      <c r="AH569" s="345"/>
      <c r="AI569" s="345"/>
      <c r="AJ569" s="345"/>
      <c r="AK569" s="346">
        <v>2</v>
      </c>
    </row>
    <row r="570" spans="1:37" s="21" customFormat="1" ht="27.75">
      <c r="A570" s="335"/>
      <c r="B570" s="331" t="s">
        <v>278</v>
      </c>
      <c r="C570" s="331" t="s">
        <v>278</v>
      </c>
      <c r="D570" s="332"/>
      <c r="E570" s="333"/>
      <c r="F570" s="333"/>
      <c r="G570" s="333"/>
      <c r="H570" s="333"/>
      <c r="I570" s="333"/>
      <c r="J570" s="333"/>
      <c r="K570" s="333"/>
      <c r="L570" s="333"/>
      <c r="M570" s="333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  <c r="X570" s="333"/>
      <c r="Y570" s="333"/>
      <c r="Z570" s="333"/>
      <c r="AA570" s="333"/>
      <c r="AB570" s="333"/>
      <c r="AC570" s="333"/>
      <c r="AD570" s="333"/>
      <c r="AE570" s="333"/>
      <c r="AF570" s="333"/>
      <c r="AG570" s="333"/>
      <c r="AH570" s="333"/>
      <c r="AI570" s="333"/>
      <c r="AJ570" s="333">
        <v>1</v>
      </c>
      <c r="AK570" s="334">
        <v>1</v>
      </c>
    </row>
    <row r="571" spans="1:37" s="21" customFormat="1" ht="27.75">
      <c r="A571" s="335"/>
      <c r="B571" s="342" t="s">
        <v>927</v>
      </c>
      <c r="C571" s="343"/>
      <c r="D571" s="344"/>
      <c r="E571" s="345"/>
      <c r="F571" s="345"/>
      <c r="G571" s="345"/>
      <c r="H571" s="345"/>
      <c r="I571" s="345"/>
      <c r="J571" s="345"/>
      <c r="K571" s="345"/>
      <c r="L571" s="345"/>
      <c r="M571" s="345"/>
      <c r="N571" s="345"/>
      <c r="O571" s="345"/>
      <c r="P571" s="345"/>
      <c r="Q571" s="345"/>
      <c r="R571" s="345"/>
      <c r="S571" s="345"/>
      <c r="T571" s="345"/>
      <c r="U571" s="345"/>
      <c r="V571" s="345"/>
      <c r="W571" s="345"/>
      <c r="X571" s="345"/>
      <c r="Y571" s="345"/>
      <c r="Z571" s="345"/>
      <c r="AA571" s="345"/>
      <c r="AB571" s="345"/>
      <c r="AC571" s="345"/>
      <c r="AD571" s="345"/>
      <c r="AE571" s="345"/>
      <c r="AF571" s="345"/>
      <c r="AG571" s="345"/>
      <c r="AH571" s="345"/>
      <c r="AI571" s="345"/>
      <c r="AJ571" s="345">
        <v>1</v>
      </c>
      <c r="AK571" s="346">
        <v>1</v>
      </c>
    </row>
    <row r="572" spans="1:37" s="21" customFormat="1" ht="27.75">
      <c r="A572" s="335"/>
      <c r="B572" s="331" t="s">
        <v>151</v>
      </c>
      <c r="C572" s="331" t="s">
        <v>354</v>
      </c>
      <c r="D572" s="332"/>
      <c r="E572" s="333"/>
      <c r="F572" s="333"/>
      <c r="G572" s="333"/>
      <c r="H572" s="333"/>
      <c r="I572" s="333"/>
      <c r="J572" s="333"/>
      <c r="K572" s="333"/>
      <c r="L572" s="333"/>
      <c r="M572" s="333"/>
      <c r="N572" s="333"/>
      <c r="O572" s="333"/>
      <c r="P572" s="333"/>
      <c r="Q572" s="333"/>
      <c r="R572" s="333"/>
      <c r="S572" s="333"/>
      <c r="T572" s="333"/>
      <c r="U572" s="333"/>
      <c r="V572" s="333"/>
      <c r="W572" s="333"/>
      <c r="X572" s="333"/>
      <c r="Y572" s="333"/>
      <c r="Z572" s="333"/>
      <c r="AA572" s="333"/>
      <c r="AB572" s="333"/>
      <c r="AC572" s="333"/>
      <c r="AD572" s="333"/>
      <c r="AE572" s="333"/>
      <c r="AF572" s="333"/>
      <c r="AG572" s="333"/>
      <c r="AH572" s="333">
        <v>1</v>
      </c>
      <c r="AI572" s="333"/>
      <c r="AJ572" s="333"/>
      <c r="AK572" s="334">
        <v>1</v>
      </c>
    </row>
    <row r="573" spans="1:37" s="21" customFormat="1" ht="27.75">
      <c r="A573" s="335"/>
      <c r="B573" s="342" t="s">
        <v>928</v>
      </c>
      <c r="C573" s="343"/>
      <c r="D573" s="344"/>
      <c r="E573" s="345"/>
      <c r="F573" s="345"/>
      <c r="G573" s="345"/>
      <c r="H573" s="345"/>
      <c r="I573" s="345"/>
      <c r="J573" s="345"/>
      <c r="K573" s="345"/>
      <c r="L573" s="345"/>
      <c r="M573" s="345"/>
      <c r="N573" s="345"/>
      <c r="O573" s="345"/>
      <c r="P573" s="345"/>
      <c r="Q573" s="345"/>
      <c r="R573" s="345"/>
      <c r="S573" s="345"/>
      <c r="T573" s="345"/>
      <c r="U573" s="345"/>
      <c r="V573" s="345"/>
      <c r="W573" s="345"/>
      <c r="X573" s="345"/>
      <c r="Y573" s="345"/>
      <c r="Z573" s="345"/>
      <c r="AA573" s="345"/>
      <c r="AB573" s="345"/>
      <c r="AC573" s="345"/>
      <c r="AD573" s="345"/>
      <c r="AE573" s="345"/>
      <c r="AF573" s="345"/>
      <c r="AG573" s="345"/>
      <c r="AH573" s="345">
        <v>1</v>
      </c>
      <c r="AI573" s="345"/>
      <c r="AJ573" s="345"/>
      <c r="AK573" s="346">
        <v>1</v>
      </c>
    </row>
    <row r="574" spans="1:37" s="21" customFormat="1" ht="27.75">
      <c r="A574" s="335"/>
      <c r="B574" s="331" t="s">
        <v>283</v>
      </c>
      <c r="C574" s="331" t="s">
        <v>274</v>
      </c>
      <c r="D574" s="332"/>
      <c r="E574" s="333"/>
      <c r="F574" s="333"/>
      <c r="G574" s="333"/>
      <c r="H574" s="333"/>
      <c r="I574" s="333"/>
      <c r="J574" s="333"/>
      <c r="K574" s="333"/>
      <c r="L574" s="333"/>
      <c r="M574" s="333"/>
      <c r="N574" s="333"/>
      <c r="O574" s="333"/>
      <c r="P574" s="333"/>
      <c r="Q574" s="333"/>
      <c r="R574" s="333"/>
      <c r="S574" s="333"/>
      <c r="T574" s="333"/>
      <c r="U574" s="333"/>
      <c r="V574" s="333"/>
      <c r="W574" s="333"/>
      <c r="X574" s="333"/>
      <c r="Y574" s="333"/>
      <c r="Z574" s="333"/>
      <c r="AA574" s="333"/>
      <c r="AB574" s="333"/>
      <c r="AC574" s="333"/>
      <c r="AD574" s="333"/>
      <c r="AE574" s="333"/>
      <c r="AF574" s="333"/>
      <c r="AG574" s="333">
        <v>1</v>
      </c>
      <c r="AH574" s="333"/>
      <c r="AI574" s="333"/>
      <c r="AJ574" s="333"/>
      <c r="AK574" s="334">
        <v>1</v>
      </c>
    </row>
    <row r="575" spans="1:37" s="21" customFormat="1" ht="27.75">
      <c r="A575" s="335"/>
      <c r="B575" s="342" t="s">
        <v>929</v>
      </c>
      <c r="C575" s="343"/>
      <c r="D575" s="344"/>
      <c r="E575" s="345"/>
      <c r="F575" s="345"/>
      <c r="G575" s="345"/>
      <c r="H575" s="345"/>
      <c r="I575" s="345"/>
      <c r="J575" s="345"/>
      <c r="K575" s="345"/>
      <c r="L575" s="345"/>
      <c r="M575" s="345"/>
      <c r="N575" s="345"/>
      <c r="O575" s="345"/>
      <c r="P575" s="345"/>
      <c r="Q575" s="345"/>
      <c r="R575" s="345"/>
      <c r="S575" s="345"/>
      <c r="T575" s="345"/>
      <c r="U575" s="345"/>
      <c r="V575" s="345"/>
      <c r="W575" s="345"/>
      <c r="X575" s="345"/>
      <c r="Y575" s="345"/>
      <c r="Z575" s="345"/>
      <c r="AA575" s="345"/>
      <c r="AB575" s="345"/>
      <c r="AC575" s="345"/>
      <c r="AD575" s="345"/>
      <c r="AE575" s="345"/>
      <c r="AF575" s="345"/>
      <c r="AG575" s="345">
        <v>1</v>
      </c>
      <c r="AH575" s="345"/>
      <c r="AI575" s="345"/>
      <c r="AJ575" s="345"/>
      <c r="AK575" s="346">
        <v>1</v>
      </c>
    </row>
    <row r="576" spans="1:37" s="21" customFormat="1" ht="27.75">
      <c r="A576" s="335"/>
      <c r="B576" s="331" t="s">
        <v>281</v>
      </c>
      <c r="C576" s="331" t="s">
        <v>363</v>
      </c>
      <c r="D576" s="332"/>
      <c r="E576" s="333"/>
      <c r="F576" s="333"/>
      <c r="G576" s="333"/>
      <c r="H576" s="333"/>
      <c r="I576" s="333"/>
      <c r="J576" s="333"/>
      <c r="K576" s="333"/>
      <c r="L576" s="333"/>
      <c r="M576" s="333"/>
      <c r="N576" s="333">
        <v>1</v>
      </c>
      <c r="O576" s="333"/>
      <c r="P576" s="333"/>
      <c r="Q576" s="333"/>
      <c r="R576" s="333"/>
      <c r="S576" s="333"/>
      <c r="T576" s="333"/>
      <c r="U576" s="333"/>
      <c r="V576" s="333"/>
      <c r="W576" s="333"/>
      <c r="X576" s="333"/>
      <c r="Y576" s="333"/>
      <c r="Z576" s="333"/>
      <c r="AA576" s="333"/>
      <c r="AB576" s="333"/>
      <c r="AC576" s="333"/>
      <c r="AD576" s="333"/>
      <c r="AE576" s="333"/>
      <c r="AF576" s="333"/>
      <c r="AG576" s="333"/>
      <c r="AH576" s="333"/>
      <c r="AI576" s="333"/>
      <c r="AJ576" s="333"/>
      <c r="AK576" s="334">
        <v>1</v>
      </c>
    </row>
    <row r="577" spans="1:37" s="21" customFormat="1" ht="27.75">
      <c r="A577" s="335"/>
      <c r="B577" s="342" t="s">
        <v>930</v>
      </c>
      <c r="C577" s="343"/>
      <c r="D577" s="344"/>
      <c r="E577" s="345"/>
      <c r="F577" s="345"/>
      <c r="G577" s="345"/>
      <c r="H577" s="345"/>
      <c r="I577" s="345"/>
      <c r="J577" s="345"/>
      <c r="K577" s="345"/>
      <c r="L577" s="345"/>
      <c r="M577" s="345"/>
      <c r="N577" s="345">
        <v>1</v>
      </c>
      <c r="O577" s="345"/>
      <c r="P577" s="345"/>
      <c r="Q577" s="345"/>
      <c r="R577" s="345"/>
      <c r="S577" s="345"/>
      <c r="T577" s="345"/>
      <c r="U577" s="345"/>
      <c r="V577" s="345"/>
      <c r="W577" s="345"/>
      <c r="X577" s="345"/>
      <c r="Y577" s="345"/>
      <c r="Z577" s="345"/>
      <c r="AA577" s="345"/>
      <c r="AB577" s="345"/>
      <c r="AC577" s="345"/>
      <c r="AD577" s="345"/>
      <c r="AE577" s="345"/>
      <c r="AF577" s="345"/>
      <c r="AG577" s="345"/>
      <c r="AH577" s="345"/>
      <c r="AI577" s="345"/>
      <c r="AJ577" s="345"/>
      <c r="AK577" s="346">
        <v>1</v>
      </c>
    </row>
    <row r="578" spans="1:37" s="21" customFormat="1" ht="27.75">
      <c r="A578" s="321" t="s">
        <v>931</v>
      </c>
      <c r="B578" s="322"/>
      <c r="C578" s="322"/>
      <c r="D578" s="323">
        <v>1</v>
      </c>
      <c r="E578" s="324"/>
      <c r="F578" s="324"/>
      <c r="G578" s="324">
        <v>1</v>
      </c>
      <c r="H578" s="324">
        <v>1</v>
      </c>
      <c r="I578" s="324">
        <v>1</v>
      </c>
      <c r="J578" s="324">
        <v>3</v>
      </c>
      <c r="K578" s="324"/>
      <c r="L578" s="324"/>
      <c r="M578" s="324">
        <v>1</v>
      </c>
      <c r="N578" s="324">
        <v>1</v>
      </c>
      <c r="O578" s="324">
        <v>3</v>
      </c>
      <c r="P578" s="324">
        <v>1</v>
      </c>
      <c r="Q578" s="324">
        <v>1</v>
      </c>
      <c r="R578" s="324">
        <v>1</v>
      </c>
      <c r="S578" s="324">
        <v>1</v>
      </c>
      <c r="T578" s="324">
        <v>1</v>
      </c>
      <c r="U578" s="324"/>
      <c r="V578" s="324"/>
      <c r="W578" s="324">
        <v>1</v>
      </c>
      <c r="X578" s="324"/>
      <c r="Y578" s="324">
        <v>2</v>
      </c>
      <c r="Z578" s="324"/>
      <c r="AA578" s="324"/>
      <c r="AB578" s="324">
        <v>1</v>
      </c>
      <c r="AC578" s="324"/>
      <c r="AD578" s="324">
        <v>4</v>
      </c>
      <c r="AE578" s="324">
        <v>4</v>
      </c>
      <c r="AF578" s="324">
        <v>2</v>
      </c>
      <c r="AG578" s="324">
        <v>4</v>
      </c>
      <c r="AH578" s="324">
        <v>6</v>
      </c>
      <c r="AI578" s="324">
        <v>2</v>
      </c>
      <c r="AJ578" s="324">
        <v>3</v>
      </c>
      <c r="AK578" s="325">
        <v>46</v>
      </c>
    </row>
    <row r="579" spans="1:37" s="21" customFormat="1" ht="27.75">
      <c r="A579" s="331" t="s">
        <v>32</v>
      </c>
      <c r="B579" s="331" t="s">
        <v>269</v>
      </c>
      <c r="C579" s="331" t="s">
        <v>686</v>
      </c>
      <c r="D579" s="332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  <c r="X579" s="333"/>
      <c r="Y579" s="333"/>
      <c r="Z579" s="333"/>
      <c r="AA579" s="333"/>
      <c r="AB579" s="333"/>
      <c r="AC579" s="333">
        <v>1</v>
      </c>
      <c r="AD579" s="333"/>
      <c r="AE579" s="333"/>
      <c r="AF579" s="333"/>
      <c r="AG579" s="333"/>
      <c r="AH579" s="333"/>
      <c r="AI579" s="333">
        <v>1</v>
      </c>
      <c r="AJ579" s="333"/>
      <c r="AK579" s="334">
        <v>2</v>
      </c>
    </row>
    <row r="580" spans="1:37" s="21" customFormat="1" ht="27.75">
      <c r="A580" s="335"/>
      <c r="B580" s="335"/>
      <c r="C580" s="336" t="s">
        <v>747</v>
      </c>
      <c r="D580" s="337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  <c r="AA580" s="338"/>
      <c r="AB580" s="338"/>
      <c r="AC580" s="338"/>
      <c r="AD580" s="338"/>
      <c r="AE580" s="338"/>
      <c r="AF580" s="338"/>
      <c r="AG580" s="338"/>
      <c r="AH580" s="338"/>
      <c r="AI580" s="338">
        <v>1</v>
      </c>
      <c r="AJ580" s="338"/>
      <c r="AK580" s="339">
        <v>1</v>
      </c>
    </row>
    <row r="581" spans="1:37" s="21" customFormat="1" ht="27.75">
      <c r="A581" s="335"/>
      <c r="B581" s="335"/>
      <c r="C581" s="336" t="s">
        <v>726</v>
      </c>
      <c r="D581" s="337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  <c r="AA581" s="338"/>
      <c r="AB581" s="338"/>
      <c r="AC581" s="338"/>
      <c r="AD581" s="338"/>
      <c r="AE581" s="338"/>
      <c r="AF581" s="338"/>
      <c r="AG581" s="338"/>
      <c r="AH581" s="338">
        <v>1</v>
      </c>
      <c r="AI581" s="338"/>
      <c r="AJ581" s="338"/>
      <c r="AK581" s="339">
        <v>1</v>
      </c>
    </row>
    <row r="582" spans="1:37" s="21" customFormat="1" ht="27.75">
      <c r="A582" s="335"/>
      <c r="B582" s="335"/>
      <c r="C582" s="336" t="s">
        <v>687</v>
      </c>
      <c r="D582" s="337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  <c r="AA582" s="338"/>
      <c r="AB582" s="338"/>
      <c r="AC582" s="338"/>
      <c r="AD582" s="338"/>
      <c r="AE582" s="338"/>
      <c r="AF582" s="338"/>
      <c r="AG582" s="338">
        <v>1</v>
      </c>
      <c r="AH582" s="338">
        <v>1</v>
      </c>
      <c r="AI582" s="338"/>
      <c r="AJ582" s="338"/>
      <c r="AK582" s="339">
        <v>2</v>
      </c>
    </row>
    <row r="583" spans="1:37" s="21" customFormat="1" ht="27.75">
      <c r="A583" s="335"/>
      <c r="B583" s="335"/>
      <c r="C583" s="336" t="s">
        <v>496</v>
      </c>
      <c r="D583" s="337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>
        <v>1</v>
      </c>
      <c r="X583" s="338"/>
      <c r="Y583" s="338"/>
      <c r="Z583" s="338"/>
      <c r="AA583" s="338">
        <v>1</v>
      </c>
      <c r="AB583" s="338"/>
      <c r="AC583" s="338"/>
      <c r="AD583" s="338"/>
      <c r="AE583" s="338"/>
      <c r="AF583" s="338"/>
      <c r="AG583" s="338"/>
      <c r="AH583" s="338"/>
      <c r="AI583" s="338"/>
      <c r="AJ583" s="338"/>
      <c r="AK583" s="339">
        <v>2</v>
      </c>
    </row>
    <row r="584" spans="1:37" s="21" customFormat="1" ht="27.75">
      <c r="A584" s="335"/>
      <c r="B584" s="342" t="s">
        <v>932</v>
      </c>
      <c r="C584" s="343"/>
      <c r="D584" s="344"/>
      <c r="E584" s="345"/>
      <c r="F584" s="345"/>
      <c r="G584" s="345"/>
      <c r="H584" s="345"/>
      <c r="I584" s="345"/>
      <c r="J584" s="345"/>
      <c r="K584" s="345"/>
      <c r="L584" s="345"/>
      <c r="M584" s="345"/>
      <c r="N584" s="345"/>
      <c r="O584" s="345"/>
      <c r="P584" s="345"/>
      <c r="Q584" s="345"/>
      <c r="R584" s="345"/>
      <c r="S584" s="345"/>
      <c r="T584" s="345"/>
      <c r="U584" s="345"/>
      <c r="V584" s="345"/>
      <c r="W584" s="345">
        <v>1</v>
      </c>
      <c r="X584" s="345"/>
      <c r="Y584" s="345"/>
      <c r="Z584" s="345"/>
      <c r="AA584" s="345">
        <v>1</v>
      </c>
      <c r="AB584" s="345"/>
      <c r="AC584" s="345">
        <v>1</v>
      </c>
      <c r="AD584" s="345"/>
      <c r="AE584" s="345"/>
      <c r="AF584" s="345"/>
      <c r="AG584" s="345">
        <v>1</v>
      </c>
      <c r="AH584" s="345">
        <v>2</v>
      </c>
      <c r="AI584" s="345">
        <v>2</v>
      </c>
      <c r="AJ584" s="345"/>
      <c r="AK584" s="346">
        <v>8</v>
      </c>
    </row>
    <row r="585" spans="1:37" s="21" customFormat="1" ht="27.75">
      <c r="A585" s="335"/>
      <c r="B585" s="331" t="s">
        <v>270</v>
      </c>
      <c r="C585" s="331" t="s">
        <v>689</v>
      </c>
      <c r="D585" s="332"/>
      <c r="E585" s="333"/>
      <c r="F585" s="333"/>
      <c r="G585" s="333"/>
      <c r="H585" s="333"/>
      <c r="I585" s="333"/>
      <c r="J585" s="333"/>
      <c r="K585" s="333"/>
      <c r="L585" s="333"/>
      <c r="M585" s="333"/>
      <c r="N585" s="333"/>
      <c r="O585" s="333"/>
      <c r="P585" s="333"/>
      <c r="Q585" s="333"/>
      <c r="R585" s="333"/>
      <c r="S585" s="333"/>
      <c r="T585" s="333"/>
      <c r="U585" s="333"/>
      <c r="V585" s="333"/>
      <c r="W585" s="333"/>
      <c r="X585" s="333"/>
      <c r="Y585" s="333"/>
      <c r="Z585" s="333"/>
      <c r="AA585" s="333"/>
      <c r="AB585" s="333"/>
      <c r="AC585" s="333"/>
      <c r="AD585" s="333"/>
      <c r="AE585" s="333"/>
      <c r="AF585" s="333"/>
      <c r="AG585" s="333">
        <v>1</v>
      </c>
      <c r="AH585" s="333"/>
      <c r="AI585" s="333">
        <v>4</v>
      </c>
      <c r="AJ585" s="333"/>
      <c r="AK585" s="334">
        <v>5</v>
      </c>
    </row>
    <row r="586" spans="1:37" s="21" customFormat="1" ht="27.75">
      <c r="A586" s="335"/>
      <c r="B586" s="342" t="s">
        <v>933</v>
      </c>
      <c r="C586" s="343"/>
      <c r="D586" s="344"/>
      <c r="E586" s="345"/>
      <c r="F586" s="345"/>
      <c r="G586" s="345"/>
      <c r="H586" s="345"/>
      <c r="I586" s="345"/>
      <c r="J586" s="345"/>
      <c r="K586" s="345"/>
      <c r="L586" s="345"/>
      <c r="M586" s="345"/>
      <c r="N586" s="345"/>
      <c r="O586" s="345"/>
      <c r="P586" s="345"/>
      <c r="Q586" s="345"/>
      <c r="R586" s="345"/>
      <c r="S586" s="345"/>
      <c r="T586" s="345"/>
      <c r="U586" s="345"/>
      <c r="V586" s="345"/>
      <c r="W586" s="345"/>
      <c r="X586" s="345"/>
      <c r="Y586" s="345"/>
      <c r="Z586" s="345"/>
      <c r="AA586" s="345"/>
      <c r="AB586" s="345"/>
      <c r="AC586" s="345"/>
      <c r="AD586" s="345"/>
      <c r="AE586" s="345"/>
      <c r="AF586" s="345"/>
      <c r="AG586" s="345">
        <v>1</v>
      </c>
      <c r="AH586" s="345"/>
      <c r="AI586" s="345">
        <v>4</v>
      </c>
      <c r="AJ586" s="345"/>
      <c r="AK586" s="346">
        <v>5</v>
      </c>
    </row>
    <row r="587" spans="1:37" s="21" customFormat="1" ht="27.75">
      <c r="A587" s="335"/>
      <c r="B587" s="331" t="s">
        <v>170</v>
      </c>
      <c r="C587" s="331" t="s">
        <v>32</v>
      </c>
      <c r="D587" s="332"/>
      <c r="E587" s="333"/>
      <c r="F587" s="333"/>
      <c r="G587" s="333"/>
      <c r="H587" s="333"/>
      <c r="I587" s="333"/>
      <c r="J587" s="333"/>
      <c r="K587" s="333"/>
      <c r="L587" s="333"/>
      <c r="M587" s="333"/>
      <c r="N587" s="333"/>
      <c r="O587" s="333"/>
      <c r="P587" s="333"/>
      <c r="Q587" s="333"/>
      <c r="R587" s="333"/>
      <c r="S587" s="333"/>
      <c r="T587" s="333"/>
      <c r="U587" s="333"/>
      <c r="V587" s="333"/>
      <c r="W587" s="333"/>
      <c r="X587" s="333">
        <v>1</v>
      </c>
      <c r="Y587" s="333"/>
      <c r="Z587" s="333"/>
      <c r="AA587" s="333"/>
      <c r="AB587" s="333"/>
      <c r="AC587" s="333"/>
      <c r="AD587" s="333"/>
      <c r="AE587" s="333">
        <v>1</v>
      </c>
      <c r="AF587" s="333"/>
      <c r="AG587" s="333"/>
      <c r="AH587" s="333"/>
      <c r="AI587" s="333"/>
      <c r="AJ587" s="333"/>
      <c r="AK587" s="334">
        <v>2</v>
      </c>
    </row>
    <row r="588" spans="1:37" s="21" customFormat="1" ht="27.75">
      <c r="A588" s="335"/>
      <c r="B588" s="335"/>
      <c r="C588" s="336" t="s">
        <v>688</v>
      </c>
      <c r="D588" s="337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  <c r="AA588" s="338"/>
      <c r="AB588" s="338"/>
      <c r="AC588" s="338"/>
      <c r="AD588" s="338"/>
      <c r="AE588" s="338">
        <v>1</v>
      </c>
      <c r="AF588" s="338"/>
      <c r="AG588" s="338"/>
      <c r="AH588" s="338"/>
      <c r="AI588" s="338"/>
      <c r="AJ588" s="338"/>
      <c r="AK588" s="339">
        <v>1</v>
      </c>
    </row>
    <row r="589" spans="1:37" s="21" customFormat="1" ht="27.75">
      <c r="A589" s="335"/>
      <c r="B589" s="335"/>
      <c r="C589" s="336" t="s">
        <v>550</v>
      </c>
      <c r="D589" s="337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>
        <v>1</v>
      </c>
      <c r="AB589" s="338"/>
      <c r="AC589" s="338"/>
      <c r="AD589" s="338"/>
      <c r="AE589" s="338"/>
      <c r="AF589" s="338"/>
      <c r="AG589" s="338"/>
      <c r="AH589" s="338"/>
      <c r="AI589" s="338"/>
      <c r="AJ589" s="338"/>
      <c r="AK589" s="339">
        <v>1</v>
      </c>
    </row>
    <row r="590" spans="1:37" s="21" customFormat="1" ht="27.75">
      <c r="A590" s="335"/>
      <c r="B590" s="342" t="s">
        <v>878</v>
      </c>
      <c r="C590" s="343"/>
      <c r="D590" s="344"/>
      <c r="E590" s="345"/>
      <c r="F590" s="345"/>
      <c r="G590" s="345"/>
      <c r="H590" s="345"/>
      <c r="I590" s="345"/>
      <c r="J590" s="345"/>
      <c r="K590" s="345"/>
      <c r="L590" s="345"/>
      <c r="M590" s="345"/>
      <c r="N590" s="345"/>
      <c r="O590" s="345"/>
      <c r="P590" s="345"/>
      <c r="Q590" s="345"/>
      <c r="R590" s="345"/>
      <c r="S590" s="345"/>
      <c r="T590" s="345"/>
      <c r="U590" s="345"/>
      <c r="V590" s="345"/>
      <c r="W590" s="345"/>
      <c r="X590" s="345">
        <v>1</v>
      </c>
      <c r="Y590" s="345"/>
      <c r="Z590" s="345"/>
      <c r="AA590" s="345">
        <v>1</v>
      </c>
      <c r="AB590" s="345"/>
      <c r="AC590" s="345"/>
      <c r="AD590" s="345"/>
      <c r="AE590" s="345">
        <v>2</v>
      </c>
      <c r="AF590" s="345"/>
      <c r="AG590" s="345"/>
      <c r="AH590" s="345"/>
      <c r="AI590" s="345"/>
      <c r="AJ590" s="345"/>
      <c r="AK590" s="346">
        <v>4</v>
      </c>
    </row>
    <row r="591" spans="1:37" s="21" customFormat="1" ht="27.75">
      <c r="A591" s="335"/>
      <c r="B591" s="331" t="s">
        <v>243</v>
      </c>
      <c r="C591" s="331" t="s">
        <v>648</v>
      </c>
      <c r="D591" s="332"/>
      <c r="E591" s="333"/>
      <c r="F591" s="333"/>
      <c r="G591" s="333"/>
      <c r="H591" s="333"/>
      <c r="I591" s="333"/>
      <c r="J591" s="333"/>
      <c r="K591" s="333"/>
      <c r="L591" s="333"/>
      <c r="M591" s="333"/>
      <c r="N591" s="333"/>
      <c r="O591" s="333"/>
      <c r="P591" s="333"/>
      <c r="Q591" s="333"/>
      <c r="R591" s="333"/>
      <c r="S591" s="333"/>
      <c r="T591" s="333"/>
      <c r="U591" s="333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>
        <v>1</v>
      </c>
      <c r="AG591" s="333"/>
      <c r="AH591" s="333">
        <v>1</v>
      </c>
      <c r="AI591" s="333">
        <v>1</v>
      </c>
      <c r="AJ591" s="333"/>
      <c r="AK591" s="334">
        <v>3</v>
      </c>
    </row>
    <row r="592" spans="1:37" s="21" customFormat="1" ht="27.75">
      <c r="A592" s="335"/>
      <c r="B592" s="342" t="s">
        <v>934</v>
      </c>
      <c r="C592" s="343"/>
      <c r="D592" s="344"/>
      <c r="E592" s="345"/>
      <c r="F592" s="345"/>
      <c r="G592" s="345"/>
      <c r="H592" s="345"/>
      <c r="I592" s="345"/>
      <c r="J592" s="345"/>
      <c r="K592" s="345"/>
      <c r="L592" s="345"/>
      <c r="M592" s="345"/>
      <c r="N592" s="345"/>
      <c r="O592" s="345"/>
      <c r="P592" s="345"/>
      <c r="Q592" s="345"/>
      <c r="R592" s="345"/>
      <c r="S592" s="345"/>
      <c r="T592" s="345"/>
      <c r="U592" s="345"/>
      <c r="V592" s="345"/>
      <c r="W592" s="345"/>
      <c r="X592" s="345"/>
      <c r="Y592" s="345"/>
      <c r="Z592" s="345"/>
      <c r="AA592" s="345"/>
      <c r="AB592" s="345"/>
      <c r="AC592" s="345"/>
      <c r="AD592" s="345"/>
      <c r="AE592" s="345"/>
      <c r="AF592" s="345">
        <v>1</v>
      </c>
      <c r="AG592" s="345"/>
      <c r="AH592" s="345">
        <v>1</v>
      </c>
      <c r="AI592" s="345">
        <v>1</v>
      </c>
      <c r="AJ592" s="345"/>
      <c r="AK592" s="346">
        <v>3</v>
      </c>
    </row>
    <row r="593" spans="1:37" s="21" customFormat="1" ht="27.75">
      <c r="A593" s="335"/>
      <c r="B593" s="331" t="s">
        <v>268</v>
      </c>
      <c r="C593" s="331" t="s">
        <v>495</v>
      </c>
      <c r="D593" s="332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3"/>
      <c r="U593" s="333"/>
      <c r="V593" s="333"/>
      <c r="W593" s="333"/>
      <c r="X593" s="333">
        <v>1</v>
      </c>
      <c r="Y593" s="333"/>
      <c r="Z593" s="333"/>
      <c r="AA593" s="333"/>
      <c r="AB593" s="333"/>
      <c r="AC593" s="333"/>
      <c r="AD593" s="333"/>
      <c r="AE593" s="333"/>
      <c r="AF593" s="333"/>
      <c r="AG593" s="333"/>
      <c r="AH593" s="333"/>
      <c r="AI593" s="333"/>
      <c r="AJ593" s="333"/>
      <c r="AK593" s="334">
        <v>1</v>
      </c>
    </row>
    <row r="594" spans="1:37" s="21" customFormat="1" ht="27.75">
      <c r="A594" s="335"/>
      <c r="B594" s="335"/>
      <c r="C594" s="336" t="s">
        <v>647</v>
      </c>
      <c r="D594" s="337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  <c r="AA594" s="338"/>
      <c r="AB594" s="338"/>
      <c r="AC594" s="338"/>
      <c r="AD594" s="338"/>
      <c r="AE594" s="338"/>
      <c r="AF594" s="338">
        <v>1</v>
      </c>
      <c r="AG594" s="338"/>
      <c r="AH594" s="338"/>
      <c r="AI594" s="338"/>
      <c r="AJ594" s="338"/>
      <c r="AK594" s="339">
        <v>1</v>
      </c>
    </row>
    <row r="595" spans="1:37" s="21" customFormat="1" ht="27.75">
      <c r="A595" s="335"/>
      <c r="B595" s="335"/>
      <c r="C595" s="336" t="s">
        <v>595</v>
      </c>
      <c r="D595" s="337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  <c r="AA595" s="338"/>
      <c r="AB595" s="338"/>
      <c r="AC595" s="338">
        <v>1</v>
      </c>
      <c r="AD595" s="338"/>
      <c r="AE595" s="338"/>
      <c r="AF595" s="338"/>
      <c r="AG595" s="338"/>
      <c r="AH595" s="338"/>
      <c r="AI595" s="338"/>
      <c r="AJ595" s="338"/>
      <c r="AK595" s="339">
        <v>1</v>
      </c>
    </row>
    <row r="596" spans="1:37" s="21" customFormat="1" ht="27.75">
      <c r="A596" s="335"/>
      <c r="B596" s="342" t="s">
        <v>935</v>
      </c>
      <c r="C596" s="343"/>
      <c r="D596" s="344"/>
      <c r="E596" s="345"/>
      <c r="F596" s="345"/>
      <c r="G596" s="345"/>
      <c r="H596" s="345"/>
      <c r="I596" s="345"/>
      <c r="J596" s="345"/>
      <c r="K596" s="345"/>
      <c r="L596" s="345"/>
      <c r="M596" s="345"/>
      <c r="N596" s="345"/>
      <c r="O596" s="345"/>
      <c r="P596" s="345"/>
      <c r="Q596" s="345"/>
      <c r="R596" s="345"/>
      <c r="S596" s="345"/>
      <c r="T596" s="345"/>
      <c r="U596" s="345"/>
      <c r="V596" s="345"/>
      <c r="W596" s="345"/>
      <c r="X596" s="345">
        <v>1</v>
      </c>
      <c r="Y596" s="345"/>
      <c r="Z596" s="345"/>
      <c r="AA596" s="345"/>
      <c r="AB596" s="345"/>
      <c r="AC596" s="345">
        <v>1</v>
      </c>
      <c r="AD596" s="345"/>
      <c r="AE596" s="345"/>
      <c r="AF596" s="345">
        <v>1</v>
      </c>
      <c r="AG596" s="345"/>
      <c r="AH596" s="345"/>
      <c r="AI596" s="345"/>
      <c r="AJ596" s="345"/>
      <c r="AK596" s="346">
        <v>3</v>
      </c>
    </row>
    <row r="597" spans="1:37" s="21" customFormat="1" ht="27.75">
      <c r="A597" s="321" t="s">
        <v>811</v>
      </c>
      <c r="B597" s="322"/>
      <c r="C597" s="322"/>
      <c r="D597" s="323"/>
      <c r="E597" s="324"/>
      <c r="F597" s="324"/>
      <c r="G597" s="324"/>
      <c r="H597" s="324"/>
      <c r="I597" s="324"/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>
        <v>1</v>
      </c>
      <c r="X597" s="324">
        <v>2</v>
      </c>
      <c r="Y597" s="324"/>
      <c r="Z597" s="324"/>
      <c r="AA597" s="324">
        <v>2</v>
      </c>
      <c r="AB597" s="324"/>
      <c r="AC597" s="324">
        <v>2</v>
      </c>
      <c r="AD597" s="324"/>
      <c r="AE597" s="324">
        <v>2</v>
      </c>
      <c r="AF597" s="324">
        <v>2</v>
      </c>
      <c r="AG597" s="324">
        <v>2</v>
      </c>
      <c r="AH597" s="324">
        <v>3</v>
      </c>
      <c r="AI597" s="324">
        <v>7</v>
      </c>
      <c r="AJ597" s="324"/>
      <c r="AK597" s="325">
        <v>23</v>
      </c>
    </row>
    <row r="598" spans="1:37" s="21" customFormat="1" ht="27.75">
      <c r="A598" s="331" t="s">
        <v>62</v>
      </c>
      <c r="B598" s="331" t="s">
        <v>321</v>
      </c>
      <c r="C598" s="331" t="s">
        <v>649</v>
      </c>
      <c r="D598" s="332"/>
      <c r="E598" s="333"/>
      <c r="F598" s="333"/>
      <c r="G598" s="333"/>
      <c r="H598" s="333"/>
      <c r="I598" s="333"/>
      <c r="J598" s="333"/>
      <c r="K598" s="333"/>
      <c r="L598" s="333"/>
      <c r="M598" s="333"/>
      <c r="N598" s="333"/>
      <c r="O598" s="333"/>
      <c r="P598" s="333"/>
      <c r="Q598" s="333"/>
      <c r="R598" s="333"/>
      <c r="S598" s="333"/>
      <c r="T598" s="333"/>
      <c r="U598" s="333"/>
      <c r="V598" s="333"/>
      <c r="W598" s="333"/>
      <c r="X598" s="333"/>
      <c r="Y598" s="333"/>
      <c r="Z598" s="333"/>
      <c r="AA598" s="333"/>
      <c r="AB598" s="333"/>
      <c r="AC598" s="333"/>
      <c r="AD598" s="333"/>
      <c r="AE598" s="333"/>
      <c r="AF598" s="333">
        <v>1</v>
      </c>
      <c r="AG598" s="333"/>
      <c r="AH598" s="333"/>
      <c r="AI598" s="333"/>
      <c r="AJ598" s="333"/>
      <c r="AK598" s="334">
        <v>1</v>
      </c>
    </row>
    <row r="599" spans="1:37" s="21" customFormat="1" ht="27.75">
      <c r="A599" s="335"/>
      <c r="B599" s="335"/>
      <c r="C599" s="336" t="s">
        <v>727</v>
      </c>
      <c r="D599" s="337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  <c r="AA599" s="338"/>
      <c r="AB599" s="338"/>
      <c r="AC599" s="338"/>
      <c r="AD599" s="338"/>
      <c r="AE599" s="338"/>
      <c r="AF599" s="338"/>
      <c r="AG599" s="338"/>
      <c r="AH599" s="338">
        <v>1</v>
      </c>
      <c r="AI599" s="338"/>
      <c r="AJ599" s="338"/>
      <c r="AK599" s="339">
        <v>1</v>
      </c>
    </row>
    <row r="600" spans="1:37" s="21" customFormat="1" ht="27.75">
      <c r="A600" s="335"/>
      <c r="B600" s="335"/>
      <c r="C600" s="336" t="s">
        <v>936</v>
      </c>
      <c r="D600" s="337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  <c r="AA600" s="338"/>
      <c r="AB600" s="338"/>
      <c r="AC600" s="338"/>
      <c r="AD600" s="338"/>
      <c r="AE600" s="338"/>
      <c r="AF600" s="338"/>
      <c r="AG600" s="338"/>
      <c r="AH600" s="338"/>
      <c r="AI600" s="338">
        <v>1</v>
      </c>
      <c r="AJ600" s="338"/>
      <c r="AK600" s="339">
        <v>1</v>
      </c>
    </row>
    <row r="601" spans="1:37" s="21" customFormat="1" ht="27.75">
      <c r="A601" s="335"/>
      <c r="B601" s="342" t="s">
        <v>937</v>
      </c>
      <c r="C601" s="343"/>
      <c r="D601" s="344"/>
      <c r="E601" s="345"/>
      <c r="F601" s="345"/>
      <c r="G601" s="345"/>
      <c r="H601" s="345"/>
      <c r="I601" s="345"/>
      <c r="J601" s="345"/>
      <c r="K601" s="345"/>
      <c r="L601" s="345"/>
      <c r="M601" s="345"/>
      <c r="N601" s="345"/>
      <c r="O601" s="345"/>
      <c r="P601" s="345"/>
      <c r="Q601" s="345"/>
      <c r="R601" s="345"/>
      <c r="S601" s="345"/>
      <c r="T601" s="345"/>
      <c r="U601" s="345"/>
      <c r="V601" s="345"/>
      <c r="W601" s="345"/>
      <c r="X601" s="345"/>
      <c r="Y601" s="345"/>
      <c r="Z601" s="345"/>
      <c r="AA601" s="345"/>
      <c r="AB601" s="345"/>
      <c r="AC601" s="345"/>
      <c r="AD601" s="345"/>
      <c r="AE601" s="345"/>
      <c r="AF601" s="345">
        <v>1</v>
      </c>
      <c r="AG601" s="345"/>
      <c r="AH601" s="345">
        <v>1</v>
      </c>
      <c r="AI601" s="345">
        <v>1</v>
      </c>
      <c r="AJ601" s="345"/>
      <c r="AK601" s="346">
        <v>3</v>
      </c>
    </row>
    <row r="602" spans="1:37" s="21" customFormat="1" ht="27.75">
      <c r="A602" s="321" t="s">
        <v>938</v>
      </c>
      <c r="B602" s="322"/>
      <c r="C602" s="322"/>
      <c r="D602" s="323"/>
      <c r="E602" s="324"/>
      <c r="F602" s="324"/>
      <c r="G602" s="324"/>
      <c r="H602" s="324"/>
      <c r="I602" s="324"/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  <c r="AA602" s="324"/>
      <c r="AB602" s="324"/>
      <c r="AC602" s="324"/>
      <c r="AD602" s="324"/>
      <c r="AE602" s="324"/>
      <c r="AF602" s="324">
        <v>1</v>
      </c>
      <c r="AG602" s="324"/>
      <c r="AH602" s="324">
        <v>1</v>
      </c>
      <c r="AI602" s="324">
        <v>1</v>
      </c>
      <c r="AJ602" s="324"/>
      <c r="AK602" s="325">
        <v>3</v>
      </c>
    </row>
    <row r="603" spans="1:37" s="21" customFormat="1" ht="27.75">
      <c r="A603" s="331" t="s">
        <v>30</v>
      </c>
      <c r="B603" s="331" t="s">
        <v>223</v>
      </c>
      <c r="C603" s="331" t="s">
        <v>223</v>
      </c>
      <c r="D603" s="332"/>
      <c r="E603" s="333"/>
      <c r="F603" s="333"/>
      <c r="G603" s="333"/>
      <c r="H603" s="333"/>
      <c r="I603" s="333">
        <v>1</v>
      </c>
      <c r="J603" s="333">
        <v>1</v>
      </c>
      <c r="K603" s="333">
        <v>2</v>
      </c>
      <c r="L603" s="333"/>
      <c r="M603" s="333"/>
      <c r="N603" s="333"/>
      <c r="O603" s="333"/>
      <c r="P603" s="333"/>
      <c r="Q603" s="333"/>
      <c r="R603" s="333"/>
      <c r="S603" s="333"/>
      <c r="T603" s="333"/>
      <c r="U603" s="333"/>
      <c r="V603" s="333"/>
      <c r="W603" s="333"/>
      <c r="X603" s="333"/>
      <c r="Y603" s="333"/>
      <c r="Z603" s="333"/>
      <c r="AA603" s="333"/>
      <c r="AB603" s="333"/>
      <c r="AC603" s="333"/>
      <c r="AD603" s="333"/>
      <c r="AE603" s="333"/>
      <c r="AF603" s="333"/>
      <c r="AG603" s="333"/>
      <c r="AH603" s="333"/>
      <c r="AI603" s="333"/>
      <c r="AJ603" s="333"/>
      <c r="AK603" s="334">
        <v>4</v>
      </c>
    </row>
    <row r="604" spans="1:37" s="21" customFormat="1" ht="27.75">
      <c r="A604" s="335"/>
      <c r="B604" s="342" t="s">
        <v>823</v>
      </c>
      <c r="C604" s="343"/>
      <c r="D604" s="344"/>
      <c r="E604" s="345"/>
      <c r="F604" s="345"/>
      <c r="G604" s="345"/>
      <c r="H604" s="345"/>
      <c r="I604" s="345">
        <v>1</v>
      </c>
      <c r="J604" s="345">
        <v>1</v>
      </c>
      <c r="K604" s="345">
        <v>2</v>
      </c>
      <c r="L604" s="345"/>
      <c r="M604" s="345"/>
      <c r="N604" s="345"/>
      <c r="O604" s="345"/>
      <c r="P604" s="345"/>
      <c r="Q604" s="345"/>
      <c r="R604" s="345"/>
      <c r="S604" s="345"/>
      <c r="T604" s="345"/>
      <c r="U604" s="345"/>
      <c r="V604" s="345"/>
      <c r="W604" s="345"/>
      <c r="X604" s="345"/>
      <c r="Y604" s="345"/>
      <c r="Z604" s="345"/>
      <c r="AA604" s="345"/>
      <c r="AB604" s="345"/>
      <c r="AC604" s="345"/>
      <c r="AD604" s="345"/>
      <c r="AE604" s="345"/>
      <c r="AF604" s="345"/>
      <c r="AG604" s="345"/>
      <c r="AH604" s="345"/>
      <c r="AI604" s="345"/>
      <c r="AJ604" s="345"/>
      <c r="AK604" s="346">
        <v>4</v>
      </c>
    </row>
    <row r="605" spans="1:37" s="21" customFormat="1" ht="27.75">
      <c r="A605" s="335"/>
      <c r="B605" s="331" t="s">
        <v>301</v>
      </c>
      <c r="C605" s="331" t="s">
        <v>228</v>
      </c>
      <c r="D605" s="332"/>
      <c r="E605" s="333"/>
      <c r="F605" s="333"/>
      <c r="G605" s="333"/>
      <c r="H605" s="333"/>
      <c r="I605" s="333"/>
      <c r="J605" s="333">
        <v>1</v>
      </c>
      <c r="K605" s="333"/>
      <c r="L605" s="333">
        <v>1</v>
      </c>
      <c r="M605" s="333"/>
      <c r="N605" s="333"/>
      <c r="O605" s="333"/>
      <c r="P605" s="333"/>
      <c r="Q605" s="333"/>
      <c r="R605" s="333"/>
      <c r="S605" s="333"/>
      <c r="T605" s="333"/>
      <c r="U605" s="333"/>
      <c r="V605" s="333"/>
      <c r="W605" s="333"/>
      <c r="X605" s="333"/>
      <c r="Y605" s="333"/>
      <c r="Z605" s="333"/>
      <c r="AA605" s="333"/>
      <c r="AB605" s="333"/>
      <c r="AC605" s="333"/>
      <c r="AD605" s="333"/>
      <c r="AE605" s="333"/>
      <c r="AF605" s="333"/>
      <c r="AG605" s="333"/>
      <c r="AH605" s="333"/>
      <c r="AI605" s="333"/>
      <c r="AJ605" s="333"/>
      <c r="AK605" s="334">
        <v>2</v>
      </c>
    </row>
    <row r="606" spans="1:37" s="21" customFormat="1" ht="27.75">
      <c r="A606" s="335"/>
      <c r="B606" s="335"/>
      <c r="C606" s="336" t="s">
        <v>357</v>
      </c>
      <c r="D606" s="337"/>
      <c r="E606" s="338"/>
      <c r="F606" s="338"/>
      <c r="G606" s="338"/>
      <c r="H606" s="338"/>
      <c r="I606" s="338"/>
      <c r="J606" s="338"/>
      <c r="K606" s="338">
        <v>1</v>
      </c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  <c r="AA606" s="338"/>
      <c r="AB606" s="338"/>
      <c r="AC606" s="338"/>
      <c r="AD606" s="338"/>
      <c r="AE606" s="338"/>
      <c r="AF606" s="338"/>
      <c r="AG606" s="338"/>
      <c r="AH606" s="338"/>
      <c r="AI606" s="338"/>
      <c r="AJ606" s="338"/>
      <c r="AK606" s="339">
        <v>1</v>
      </c>
    </row>
    <row r="607" spans="1:37" s="21" customFormat="1" ht="27.75">
      <c r="A607" s="335"/>
      <c r="B607" s="342" t="s">
        <v>939</v>
      </c>
      <c r="C607" s="343"/>
      <c r="D607" s="344"/>
      <c r="E607" s="345"/>
      <c r="F607" s="345"/>
      <c r="G607" s="345"/>
      <c r="H607" s="345"/>
      <c r="I607" s="345"/>
      <c r="J607" s="345">
        <v>1</v>
      </c>
      <c r="K607" s="345">
        <v>1</v>
      </c>
      <c r="L607" s="345">
        <v>1</v>
      </c>
      <c r="M607" s="345"/>
      <c r="N607" s="345"/>
      <c r="O607" s="345"/>
      <c r="P607" s="345"/>
      <c r="Q607" s="345"/>
      <c r="R607" s="345"/>
      <c r="S607" s="345"/>
      <c r="T607" s="345"/>
      <c r="U607" s="345"/>
      <c r="V607" s="345"/>
      <c r="W607" s="345"/>
      <c r="X607" s="345"/>
      <c r="Y607" s="345"/>
      <c r="Z607" s="345"/>
      <c r="AA607" s="345"/>
      <c r="AB607" s="345"/>
      <c r="AC607" s="345"/>
      <c r="AD607" s="345"/>
      <c r="AE607" s="345"/>
      <c r="AF607" s="345"/>
      <c r="AG607" s="345"/>
      <c r="AH607" s="345"/>
      <c r="AI607" s="345"/>
      <c r="AJ607" s="345"/>
      <c r="AK607" s="346">
        <v>3</v>
      </c>
    </row>
    <row r="608" spans="1:37" s="21" customFormat="1" ht="27.75">
      <c r="A608" s="335"/>
      <c r="B608" s="331" t="s">
        <v>30</v>
      </c>
      <c r="C608" s="331" t="s">
        <v>596</v>
      </c>
      <c r="D608" s="332"/>
      <c r="E608" s="333"/>
      <c r="F608" s="333"/>
      <c r="G608" s="333"/>
      <c r="H608" s="333"/>
      <c r="I608" s="333"/>
      <c r="J608" s="333"/>
      <c r="K608" s="333"/>
      <c r="L608" s="333"/>
      <c r="M608" s="333"/>
      <c r="N608" s="333"/>
      <c r="O608" s="333"/>
      <c r="P608" s="333"/>
      <c r="Q608" s="333"/>
      <c r="R608" s="333"/>
      <c r="S608" s="333"/>
      <c r="T608" s="333"/>
      <c r="U608" s="333"/>
      <c r="V608" s="333"/>
      <c r="W608" s="333"/>
      <c r="X608" s="333"/>
      <c r="Y608" s="333"/>
      <c r="Z608" s="333"/>
      <c r="AA608" s="333"/>
      <c r="AB608" s="333"/>
      <c r="AC608" s="333"/>
      <c r="AD608" s="333">
        <v>2</v>
      </c>
      <c r="AE608" s="333"/>
      <c r="AF608" s="333"/>
      <c r="AG608" s="333"/>
      <c r="AH608" s="333"/>
      <c r="AI608" s="333"/>
      <c r="AJ608" s="333"/>
      <c r="AK608" s="334">
        <v>2</v>
      </c>
    </row>
    <row r="609" spans="1:37" s="21" customFormat="1" ht="27.75">
      <c r="A609" s="335"/>
      <c r="B609" s="342" t="s">
        <v>940</v>
      </c>
      <c r="C609" s="343"/>
      <c r="D609" s="344"/>
      <c r="E609" s="345"/>
      <c r="F609" s="345"/>
      <c r="G609" s="345"/>
      <c r="H609" s="345"/>
      <c r="I609" s="345"/>
      <c r="J609" s="345"/>
      <c r="K609" s="345"/>
      <c r="L609" s="345"/>
      <c r="M609" s="345"/>
      <c r="N609" s="345"/>
      <c r="O609" s="345"/>
      <c r="P609" s="345"/>
      <c r="Q609" s="345"/>
      <c r="R609" s="345"/>
      <c r="S609" s="345"/>
      <c r="T609" s="345"/>
      <c r="U609" s="345"/>
      <c r="V609" s="345"/>
      <c r="W609" s="345"/>
      <c r="X609" s="345"/>
      <c r="Y609" s="345"/>
      <c r="Z609" s="345"/>
      <c r="AA609" s="345"/>
      <c r="AB609" s="345"/>
      <c r="AC609" s="345"/>
      <c r="AD609" s="345">
        <v>2</v>
      </c>
      <c r="AE609" s="345"/>
      <c r="AF609" s="345"/>
      <c r="AG609" s="345"/>
      <c r="AH609" s="345"/>
      <c r="AI609" s="345"/>
      <c r="AJ609" s="345"/>
      <c r="AK609" s="346">
        <v>2</v>
      </c>
    </row>
    <row r="610" spans="1:37" s="21" customFormat="1" ht="27.75">
      <c r="A610" s="335"/>
      <c r="B610" s="331" t="s">
        <v>298</v>
      </c>
      <c r="C610" s="331" t="s">
        <v>485</v>
      </c>
      <c r="D610" s="332"/>
      <c r="E610" s="333"/>
      <c r="F610" s="333"/>
      <c r="G610" s="333"/>
      <c r="H610" s="333">
        <v>1</v>
      </c>
      <c r="I610" s="333"/>
      <c r="J610" s="333"/>
      <c r="K610" s="333"/>
      <c r="L610" s="333"/>
      <c r="M610" s="333"/>
      <c r="N610" s="333"/>
      <c r="O610" s="333"/>
      <c r="P610" s="333"/>
      <c r="Q610" s="333"/>
      <c r="R610" s="333"/>
      <c r="S610" s="333"/>
      <c r="T610" s="333"/>
      <c r="U610" s="333"/>
      <c r="V610" s="333"/>
      <c r="W610" s="333"/>
      <c r="X610" s="333"/>
      <c r="Y610" s="333"/>
      <c r="Z610" s="333"/>
      <c r="AA610" s="333"/>
      <c r="AB610" s="333"/>
      <c r="AC610" s="333"/>
      <c r="AD610" s="333"/>
      <c r="AE610" s="333"/>
      <c r="AF610" s="333"/>
      <c r="AG610" s="333"/>
      <c r="AH610" s="333"/>
      <c r="AI610" s="333"/>
      <c r="AJ610" s="333"/>
      <c r="AK610" s="334">
        <v>1</v>
      </c>
    </row>
    <row r="611" spans="1:37" s="21" customFormat="1" ht="27.75">
      <c r="A611" s="335"/>
      <c r="B611" s="335"/>
      <c r="C611" s="336" t="s">
        <v>511</v>
      </c>
      <c r="D611" s="337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>
        <v>1</v>
      </c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  <c r="AA611" s="338"/>
      <c r="AB611" s="338"/>
      <c r="AC611" s="338"/>
      <c r="AD611" s="338"/>
      <c r="AE611" s="338"/>
      <c r="AF611" s="338"/>
      <c r="AG611" s="338"/>
      <c r="AH611" s="338"/>
      <c r="AI611" s="338"/>
      <c r="AJ611" s="338"/>
      <c r="AK611" s="339">
        <v>1</v>
      </c>
    </row>
    <row r="612" spans="1:37" s="21" customFormat="1" ht="27.75">
      <c r="A612" s="335"/>
      <c r="B612" s="342" t="s">
        <v>941</v>
      </c>
      <c r="C612" s="343"/>
      <c r="D612" s="344"/>
      <c r="E612" s="345"/>
      <c r="F612" s="345"/>
      <c r="G612" s="345"/>
      <c r="H612" s="345">
        <v>1</v>
      </c>
      <c r="I612" s="345"/>
      <c r="J612" s="345"/>
      <c r="K612" s="345"/>
      <c r="L612" s="345"/>
      <c r="M612" s="345"/>
      <c r="N612" s="345"/>
      <c r="O612" s="345">
        <v>1</v>
      </c>
      <c r="P612" s="345"/>
      <c r="Q612" s="345"/>
      <c r="R612" s="345"/>
      <c r="S612" s="345"/>
      <c r="T612" s="345"/>
      <c r="U612" s="345"/>
      <c r="V612" s="345"/>
      <c r="W612" s="345"/>
      <c r="X612" s="345"/>
      <c r="Y612" s="345"/>
      <c r="Z612" s="345"/>
      <c r="AA612" s="345"/>
      <c r="AB612" s="345"/>
      <c r="AC612" s="345"/>
      <c r="AD612" s="345"/>
      <c r="AE612" s="345"/>
      <c r="AF612" s="345"/>
      <c r="AG612" s="345"/>
      <c r="AH612" s="345"/>
      <c r="AI612" s="345"/>
      <c r="AJ612" s="345"/>
      <c r="AK612" s="346">
        <v>2</v>
      </c>
    </row>
    <row r="613" spans="1:37" s="21" customFormat="1" ht="27.75">
      <c r="A613" s="335"/>
      <c r="B613" s="331" t="s">
        <v>302</v>
      </c>
      <c r="C613" s="331" t="s">
        <v>512</v>
      </c>
      <c r="D613" s="332"/>
      <c r="E613" s="333"/>
      <c r="F613" s="333"/>
      <c r="G613" s="333"/>
      <c r="H613" s="333"/>
      <c r="I613" s="333"/>
      <c r="J613" s="333"/>
      <c r="K613" s="333"/>
      <c r="L613" s="333"/>
      <c r="M613" s="333"/>
      <c r="N613" s="333"/>
      <c r="O613" s="333"/>
      <c r="P613" s="333"/>
      <c r="Q613" s="333"/>
      <c r="R613" s="333"/>
      <c r="S613" s="333"/>
      <c r="T613" s="333"/>
      <c r="U613" s="333"/>
      <c r="V613" s="333">
        <v>1</v>
      </c>
      <c r="W613" s="333"/>
      <c r="X613" s="333"/>
      <c r="Y613" s="333"/>
      <c r="Z613" s="333"/>
      <c r="AA613" s="333"/>
      <c r="AB613" s="333"/>
      <c r="AC613" s="333"/>
      <c r="AD613" s="333"/>
      <c r="AE613" s="333"/>
      <c r="AF613" s="333"/>
      <c r="AG613" s="333"/>
      <c r="AH613" s="333"/>
      <c r="AI613" s="333"/>
      <c r="AJ613" s="333"/>
      <c r="AK613" s="334">
        <v>1</v>
      </c>
    </row>
    <row r="614" spans="1:37" s="21" customFormat="1" ht="27.75">
      <c r="A614" s="335"/>
      <c r="B614" s="335"/>
      <c r="C614" s="336" t="s">
        <v>577</v>
      </c>
      <c r="D614" s="337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  <c r="AA614" s="338"/>
      <c r="AB614" s="338"/>
      <c r="AC614" s="338"/>
      <c r="AD614" s="338"/>
      <c r="AE614" s="338"/>
      <c r="AF614" s="338">
        <v>1</v>
      </c>
      <c r="AG614" s="338"/>
      <c r="AH614" s="338"/>
      <c r="AI614" s="338"/>
      <c r="AJ614" s="338"/>
      <c r="AK614" s="339">
        <v>1</v>
      </c>
    </row>
    <row r="615" spans="1:37" s="21" customFormat="1" ht="27.75">
      <c r="A615" s="335"/>
      <c r="B615" s="342" t="s">
        <v>942</v>
      </c>
      <c r="C615" s="343"/>
      <c r="D615" s="344"/>
      <c r="E615" s="345"/>
      <c r="F615" s="345"/>
      <c r="G615" s="345"/>
      <c r="H615" s="345"/>
      <c r="I615" s="345"/>
      <c r="J615" s="345"/>
      <c r="K615" s="345"/>
      <c r="L615" s="345"/>
      <c r="M615" s="345"/>
      <c r="N615" s="345"/>
      <c r="O615" s="345"/>
      <c r="P615" s="345"/>
      <c r="Q615" s="345"/>
      <c r="R615" s="345"/>
      <c r="S615" s="345"/>
      <c r="T615" s="345"/>
      <c r="U615" s="345"/>
      <c r="V615" s="345">
        <v>1</v>
      </c>
      <c r="W615" s="345"/>
      <c r="X615" s="345"/>
      <c r="Y615" s="345"/>
      <c r="Z615" s="345"/>
      <c r="AA615" s="345"/>
      <c r="AB615" s="345"/>
      <c r="AC615" s="345"/>
      <c r="AD615" s="345"/>
      <c r="AE615" s="345"/>
      <c r="AF615" s="345">
        <v>1</v>
      </c>
      <c r="AG615" s="345"/>
      <c r="AH615" s="345"/>
      <c r="AI615" s="345"/>
      <c r="AJ615" s="345"/>
      <c r="AK615" s="346">
        <v>2</v>
      </c>
    </row>
    <row r="616" spans="1:37" s="21" customFormat="1" ht="27.75">
      <c r="A616" s="335"/>
      <c r="B616" s="331" t="s">
        <v>299</v>
      </c>
      <c r="C616" s="331" t="s">
        <v>745</v>
      </c>
      <c r="D616" s="332"/>
      <c r="E616" s="333"/>
      <c r="F616" s="333"/>
      <c r="G616" s="333"/>
      <c r="H616" s="333"/>
      <c r="I616" s="333"/>
      <c r="J616" s="333"/>
      <c r="K616" s="333"/>
      <c r="L616" s="333"/>
      <c r="M616" s="333"/>
      <c r="N616" s="333"/>
      <c r="O616" s="333"/>
      <c r="P616" s="333"/>
      <c r="Q616" s="333"/>
      <c r="R616" s="333"/>
      <c r="S616" s="333"/>
      <c r="T616" s="333"/>
      <c r="U616" s="333"/>
      <c r="V616" s="333"/>
      <c r="W616" s="333"/>
      <c r="X616" s="333"/>
      <c r="Y616" s="333"/>
      <c r="Z616" s="333"/>
      <c r="AA616" s="333"/>
      <c r="AB616" s="333"/>
      <c r="AC616" s="333"/>
      <c r="AD616" s="333"/>
      <c r="AE616" s="333"/>
      <c r="AF616" s="333"/>
      <c r="AG616" s="333"/>
      <c r="AH616" s="333"/>
      <c r="AI616" s="333">
        <v>1</v>
      </c>
      <c r="AJ616" s="333"/>
      <c r="AK616" s="334">
        <v>1</v>
      </c>
    </row>
    <row r="617" spans="1:37" s="21" customFormat="1" ht="27.75">
      <c r="A617" s="335"/>
      <c r="B617" s="342" t="s">
        <v>943</v>
      </c>
      <c r="C617" s="343"/>
      <c r="D617" s="344"/>
      <c r="E617" s="345"/>
      <c r="F617" s="345"/>
      <c r="G617" s="345"/>
      <c r="H617" s="345"/>
      <c r="I617" s="345"/>
      <c r="J617" s="345"/>
      <c r="K617" s="345"/>
      <c r="L617" s="345"/>
      <c r="M617" s="345"/>
      <c r="N617" s="345"/>
      <c r="O617" s="345"/>
      <c r="P617" s="345"/>
      <c r="Q617" s="345"/>
      <c r="R617" s="345"/>
      <c r="S617" s="345"/>
      <c r="T617" s="345"/>
      <c r="U617" s="345"/>
      <c r="V617" s="345"/>
      <c r="W617" s="345"/>
      <c r="X617" s="345"/>
      <c r="Y617" s="345"/>
      <c r="Z617" s="345"/>
      <c r="AA617" s="345"/>
      <c r="AB617" s="345"/>
      <c r="AC617" s="345"/>
      <c r="AD617" s="345"/>
      <c r="AE617" s="345"/>
      <c r="AF617" s="345"/>
      <c r="AG617" s="345"/>
      <c r="AH617" s="345"/>
      <c r="AI617" s="345">
        <v>1</v>
      </c>
      <c r="AJ617" s="345"/>
      <c r="AK617" s="346">
        <v>1</v>
      </c>
    </row>
    <row r="618" spans="1:37" s="21" customFormat="1" ht="27.75">
      <c r="A618" s="335"/>
      <c r="B618" s="331" t="s">
        <v>187</v>
      </c>
      <c r="C618" s="331" t="s">
        <v>650</v>
      </c>
      <c r="D618" s="332"/>
      <c r="E618" s="333"/>
      <c r="F618" s="333"/>
      <c r="G618" s="333"/>
      <c r="H618" s="333"/>
      <c r="I618" s="333"/>
      <c r="J618" s="333"/>
      <c r="K618" s="333"/>
      <c r="L618" s="333"/>
      <c r="M618" s="333"/>
      <c r="N618" s="333"/>
      <c r="O618" s="333"/>
      <c r="P618" s="333"/>
      <c r="Q618" s="333"/>
      <c r="R618" s="333"/>
      <c r="S618" s="333"/>
      <c r="T618" s="333"/>
      <c r="U618" s="333"/>
      <c r="V618" s="333"/>
      <c r="W618" s="333"/>
      <c r="X618" s="333"/>
      <c r="Y618" s="333"/>
      <c r="Z618" s="333"/>
      <c r="AA618" s="333"/>
      <c r="AB618" s="333"/>
      <c r="AC618" s="333"/>
      <c r="AD618" s="333"/>
      <c r="AE618" s="333">
        <v>1</v>
      </c>
      <c r="AF618" s="333"/>
      <c r="AG618" s="333"/>
      <c r="AH618" s="333"/>
      <c r="AI618" s="333"/>
      <c r="AJ618" s="333"/>
      <c r="AK618" s="334">
        <v>1</v>
      </c>
    </row>
    <row r="619" spans="1:37" s="21" customFormat="1" ht="27.75">
      <c r="A619" s="335"/>
      <c r="B619" s="342" t="s">
        <v>944</v>
      </c>
      <c r="C619" s="343"/>
      <c r="D619" s="344"/>
      <c r="E619" s="345"/>
      <c r="F619" s="345"/>
      <c r="G619" s="345"/>
      <c r="H619" s="345"/>
      <c r="I619" s="345"/>
      <c r="J619" s="345"/>
      <c r="K619" s="345"/>
      <c r="L619" s="345"/>
      <c r="M619" s="345"/>
      <c r="N619" s="345"/>
      <c r="O619" s="345"/>
      <c r="P619" s="345"/>
      <c r="Q619" s="345"/>
      <c r="R619" s="345"/>
      <c r="S619" s="345"/>
      <c r="T619" s="345"/>
      <c r="U619" s="345"/>
      <c r="V619" s="345"/>
      <c r="W619" s="345"/>
      <c r="X619" s="345"/>
      <c r="Y619" s="345"/>
      <c r="Z619" s="345"/>
      <c r="AA619" s="345"/>
      <c r="AB619" s="345"/>
      <c r="AC619" s="345"/>
      <c r="AD619" s="345"/>
      <c r="AE619" s="345">
        <v>1</v>
      </c>
      <c r="AF619" s="345"/>
      <c r="AG619" s="345"/>
      <c r="AH619" s="345"/>
      <c r="AI619" s="345"/>
      <c r="AJ619" s="345"/>
      <c r="AK619" s="346">
        <v>1</v>
      </c>
    </row>
    <row r="620" spans="1:37" s="21" customFormat="1" ht="27.75">
      <c r="A620" s="321" t="s">
        <v>940</v>
      </c>
      <c r="B620" s="322"/>
      <c r="C620" s="322"/>
      <c r="D620" s="323"/>
      <c r="E620" s="324"/>
      <c r="F620" s="324"/>
      <c r="G620" s="324"/>
      <c r="H620" s="324">
        <v>1</v>
      </c>
      <c r="I620" s="324">
        <v>1</v>
      </c>
      <c r="J620" s="324">
        <v>2</v>
      </c>
      <c r="K620" s="324">
        <v>3</v>
      </c>
      <c r="L620" s="324">
        <v>1</v>
      </c>
      <c r="M620" s="324"/>
      <c r="N620" s="324"/>
      <c r="O620" s="324">
        <v>1</v>
      </c>
      <c r="P620" s="324"/>
      <c r="Q620" s="324"/>
      <c r="R620" s="324"/>
      <c r="S620" s="324"/>
      <c r="T620" s="324"/>
      <c r="U620" s="324"/>
      <c r="V620" s="324">
        <v>1</v>
      </c>
      <c r="W620" s="324"/>
      <c r="X620" s="324"/>
      <c r="Y620" s="324"/>
      <c r="Z620" s="324"/>
      <c r="AA620" s="324"/>
      <c r="AB620" s="324"/>
      <c r="AC620" s="324"/>
      <c r="AD620" s="324">
        <v>2</v>
      </c>
      <c r="AE620" s="324">
        <v>1</v>
      </c>
      <c r="AF620" s="324">
        <v>1</v>
      </c>
      <c r="AG620" s="324"/>
      <c r="AH620" s="324"/>
      <c r="AI620" s="324">
        <v>1</v>
      </c>
      <c r="AJ620" s="324"/>
      <c r="AK620" s="325">
        <v>15</v>
      </c>
    </row>
    <row r="621" spans="1:37" s="21" customFormat="1" ht="27.75">
      <c r="A621" s="340" t="s">
        <v>767</v>
      </c>
      <c r="B621" s="341"/>
      <c r="C621" s="341"/>
      <c r="D621" s="313">
        <v>2</v>
      </c>
      <c r="E621" s="314">
        <v>1</v>
      </c>
      <c r="F621" s="314">
        <v>2</v>
      </c>
      <c r="G621" s="314">
        <v>2</v>
      </c>
      <c r="H621" s="314">
        <v>2</v>
      </c>
      <c r="I621" s="314">
        <v>2</v>
      </c>
      <c r="J621" s="314">
        <v>8</v>
      </c>
      <c r="K621" s="314">
        <v>5</v>
      </c>
      <c r="L621" s="314">
        <v>2</v>
      </c>
      <c r="M621" s="314">
        <v>5</v>
      </c>
      <c r="N621" s="314">
        <v>4</v>
      </c>
      <c r="O621" s="314">
        <v>11</v>
      </c>
      <c r="P621" s="314">
        <v>5</v>
      </c>
      <c r="Q621" s="314">
        <v>10</v>
      </c>
      <c r="R621" s="314">
        <v>10</v>
      </c>
      <c r="S621" s="314">
        <v>7</v>
      </c>
      <c r="T621" s="314">
        <v>7</v>
      </c>
      <c r="U621" s="314">
        <v>6</v>
      </c>
      <c r="V621" s="314">
        <v>6</v>
      </c>
      <c r="W621" s="314">
        <v>12</v>
      </c>
      <c r="X621" s="314">
        <v>13</v>
      </c>
      <c r="Y621" s="314">
        <v>10</v>
      </c>
      <c r="Z621" s="314">
        <v>22</v>
      </c>
      <c r="AA621" s="314">
        <v>29</v>
      </c>
      <c r="AB621" s="314">
        <v>62</v>
      </c>
      <c r="AC621" s="314">
        <v>68</v>
      </c>
      <c r="AD621" s="314">
        <v>86</v>
      </c>
      <c r="AE621" s="314">
        <v>123</v>
      </c>
      <c r="AF621" s="314">
        <v>91</v>
      </c>
      <c r="AG621" s="314">
        <v>122</v>
      </c>
      <c r="AH621" s="314">
        <v>101</v>
      </c>
      <c r="AI621" s="314">
        <v>90</v>
      </c>
      <c r="AJ621" s="314">
        <v>68</v>
      </c>
      <c r="AK621" s="315">
        <v>994</v>
      </c>
    </row>
    <row r="622" spans="1:37" s="21" customFormat="1" ht="27.75"/>
    <row r="623" spans="1:37" s="21" customFormat="1" ht="27.75"/>
    <row r="624" spans="1:37" s="21" customFormat="1" ht="27.75"/>
    <row r="625" s="21" customFormat="1" ht="27.75"/>
    <row r="626" s="21" customFormat="1" ht="27.75"/>
    <row r="627" s="21" customFormat="1" ht="27.75"/>
    <row r="628" s="21" customFormat="1" ht="27.75"/>
    <row r="629" s="21" customFormat="1" ht="27.75"/>
    <row r="630" s="21" customFormat="1" ht="27.75"/>
    <row r="631" s="21" customFormat="1" ht="27.75"/>
    <row r="632" s="21" customFormat="1" ht="27.75"/>
    <row r="633" s="21" customFormat="1" ht="27.75"/>
    <row r="634" s="21" customFormat="1" ht="27.75"/>
    <row r="635" s="21" customFormat="1" ht="27.75"/>
    <row r="636" s="21" customFormat="1" ht="27.75"/>
    <row r="637" s="21" customFormat="1" ht="27.75"/>
    <row r="638" s="21" customFormat="1" ht="27.75"/>
    <row r="639" s="21" customFormat="1" ht="27.75"/>
    <row r="640" s="21" customFormat="1" ht="27.75"/>
    <row r="641" s="21" customFormat="1" ht="27.75"/>
    <row r="642" s="21" customFormat="1" ht="27.75"/>
    <row r="643" s="21" customFormat="1" ht="27.75"/>
    <row r="644" s="21" customFormat="1" ht="27.75"/>
    <row r="645" s="21" customFormat="1" ht="27.75"/>
    <row r="646" s="21" customFormat="1" ht="27.75"/>
    <row r="647" s="21" customFormat="1" ht="27.75"/>
    <row r="648" s="21" customFormat="1" ht="27.75"/>
    <row r="649" s="21" customFormat="1" ht="27.75"/>
    <row r="650" s="21" customFormat="1" ht="27.75"/>
    <row r="651" s="21" customFormat="1" ht="27.75"/>
    <row r="652" s="21" customFormat="1" ht="27.75"/>
    <row r="653" s="21" customFormat="1" ht="27.75"/>
    <row r="654" s="21" customFormat="1" ht="27.75"/>
    <row r="655" s="21" customFormat="1" ht="27.75"/>
    <row r="656" s="21" customFormat="1" ht="27.75"/>
    <row r="657" s="21" customFormat="1" ht="27.75"/>
    <row r="658" s="21" customFormat="1" ht="27.75"/>
    <row r="659" s="21" customFormat="1" ht="27.75"/>
    <row r="660" s="21" customFormat="1" ht="27.75"/>
    <row r="661" s="21" customFormat="1" ht="27.75"/>
    <row r="662" s="21" customFormat="1" ht="27.75"/>
    <row r="663" s="21" customFormat="1" ht="27.75"/>
    <row r="664" s="21" customFormat="1" ht="27.75"/>
    <row r="665" s="21" customFormat="1" ht="27.75"/>
    <row r="666" s="21" customFormat="1" ht="27.75"/>
    <row r="667" s="21" customFormat="1" ht="27.75"/>
    <row r="668" s="21" customFormat="1" ht="27.75"/>
    <row r="669" s="21" customFormat="1" ht="27.75"/>
    <row r="670" s="21" customFormat="1" ht="27.75"/>
    <row r="671" s="21" customFormat="1" ht="27.75"/>
    <row r="672" s="21" customFormat="1" ht="27.75"/>
    <row r="673" s="21" customFormat="1" ht="27.75"/>
    <row r="674" s="21" customFormat="1" ht="27.75"/>
    <row r="675" s="21" customFormat="1" ht="27.75"/>
    <row r="676" s="21" customFormat="1" ht="27.75"/>
    <row r="677" s="21" customFormat="1" ht="27.75"/>
    <row r="678" s="21" customFormat="1" ht="27.75"/>
    <row r="679" s="21" customFormat="1" ht="27.75"/>
    <row r="680" s="21" customFormat="1" ht="27.75"/>
    <row r="681" s="21" customFormat="1" ht="27.75"/>
    <row r="682" s="21" customFormat="1" ht="27.75"/>
    <row r="683" s="21" customFormat="1" ht="27.75"/>
    <row r="684" s="21" customFormat="1" ht="27.75"/>
    <row r="685" s="21" customFormat="1" ht="27.75"/>
    <row r="686" s="21" customFormat="1" ht="27.75"/>
    <row r="687" s="21" customFormat="1" ht="27.75"/>
    <row r="688" s="21" customFormat="1" ht="27.75"/>
    <row r="689" s="21" customFormat="1" ht="27.75"/>
    <row r="690" s="21" customFormat="1" ht="27.75"/>
    <row r="691" s="21" customFormat="1" ht="27.75"/>
    <row r="692" s="21" customFormat="1" ht="27.75"/>
    <row r="693" s="21" customFormat="1" ht="27.75"/>
    <row r="694" s="21" customFormat="1" ht="27.75"/>
    <row r="695" s="21" customFormat="1" ht="27.75"/>
    <row r="696" s="21" customFormat="1" ht="27.75"/>
    <row r="697" s="21" customFormat="1" ht="27.75"/>
    <row r="698" s="21" customFormat="1" ht="27.75"/>
    <row r="699" s="21" customFormat="1" ht="27.75"/>
    <row r="700" s="21" customFormat="1" ht="27.75"/>
    <row r="701" s="21" customFormat="1" ht="27.75"/>
    <row r="702" s="21" customFormat="1" ht="27.75"/>
    <row r="703" s="21" customFormat="1" ht="27.75"/>
    <row r="704" s="21" customFormat="1" ht="27.75"/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4" customWidth="1"/>
    <col min="2" max="2" width="18.59765625" style="302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5" t="s">
        <v>351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9">
      <c r="A2" s="246"/>
      <c r="B2" s="247" t="s">
        <v>946</v>
      </c>
      <c r="C2" s="246"/>
      <c r="D2" s="246"/>
      <c r="E2" s="246"/>
      <c r="F2" s="246"/>
      <c r="G2" s="246"/>
      <c r="H2" s="246"/>
    </row>
    <row r="3" spans="1:19">
      <c r="A3" s="248" t="s">
        <v>9</v>
      </c>
      <c r="B3" s="249" t="s">
        <v>72</v>
      </c>
      <c r="C3" s="248" t="s">
        <v>65</v>
      </c>
      <c r="D3" s="248" t="s">
        <v>66</v>
      </c>
      <c r="E3" s="248" t="s">
        <v>47</v>
      </c>
      <c r="F3" s="248" t="s">
        <v>48</v>
      </c>
      <c r="G3" s="248" t="s">
        <v>49</v>
      </c>
      <c r="H3" s="248" t="s">
        <v>50</v>
      </c>
      <c r="I3" s="248" t="s">
        <v>51</v>
      </c>
      <c r="J3" s="248" t="s">
        <v>52</v>
      </c>
      <c r="K3" s="248" t="s">
        <v>53</v>
      </c>
      <c r="L3" s="248" t="s">
        <v>54</v>
      </c>
      <c r="M3" s="248" t="s">
        <v>55</v>
      </c>
      <c r="N3" s="248" t="s">
        <v>56</v>
      </c>
      <c r="O3" s="248" t="s">
        <v>41</v>
      </c>
      <c r="P3" s="250" t="s">
        <v>353</v>
      </c>
    </row>
    <row r="4" spans="1:19">
      <c r="A4" s="251"/>
      <c r="B4" s="252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3" t="s">
        <v>1</v>
      </c>
    </row>
    <row r="5" spans="1:19">
      <c r="A5" s="254" t="s">
        <v>73</v>
      </c>
      <c r="B5" s="255" t="s">
        <v>152</v>
      </c>
      <c r="C5" s="256">
        <v>0</v>
      </c>
      <c r="D5" s="256">
        <v>1</v>
      </c>
      <c r="E5" s="256">
        <v>0</v>
      </c>
      <c r="F5" s="256">
        <v>0</v>
      </c>
      <c r="G5" s="256">
        <v>10</v>
      </c>
      <c r="H5" s="256">
        <v>51</v>
      </c>
      <c r="I5" s="256">
        <v>41</v>
      </c>
      <c r="J5" s="256">
        <v>37</v>
      </c>
      <c r="K5" s="256">
        <v>14</v>
      </c>
      <c r="L5" s="256">
        <v>11</v>
      </c>
      <c r="M5" s="256">
        <v>5</v>
      </c>
      <c r="N5" s="256">
        <v>4</v>
      </c>
      <c r="O5" s="257">
        <v>288</v>
      </c>
      <c r="S5" s="258"/>
    </row>
    <row r="6" spans="1:19">
      <c r="A6" s="254"/>
      <c r="B6" s="255" t="s">
        <v>153</v>
      </c>
      <c r="C6" s="256">
        <v>4</v>
      </c>
      <c r="D6" s="256">
        <v>14</v>
      </c>
      <c r="E6" s="256">
        <v>17</v>
      </c>
      <c r="F6" s="256">
        <v>21</v>
      </c>
      <c r="G6" s="256">
        <v>44</v>
      </c>
      <c r="H6" s="256">
        <v>213</v>
      </c>
      <c r="I6" s="256">
        <v>255</v>
      </c>
      <c r="J6" s="256">
        <v>158</v>
      </c>
      <c r="K6" s="256">
        <v>117</v>
      </c>
      <c r="L6" s="256">
        <v>70</v>
      </c>
      <c r="M6" s="256">
        <v>23</v>
      </c>
      <c r="N6" s="256">
        <v>12</v>
      </c>
      <c r="O6" s="257">
        <f t="shared" ref="O6:O12" si="0">SUM(C6:N6)</f>
        <v>948</v>
      </c>
    </row>
    <row r="7" spans="1:19">
      <c r="A7" s="254"/>
      <c r="B7" s="255" t="s">
        <v>189</v>
      </c>
      <c r="C7" s="256">
        <v>13</v>
      </c>
      <c r="D7" s="256">
        <v>11</v>
      </c>
      <c r="E7" s="256">
        <v>15</v>
      </c>
      <c r="F7" s="256">
        <v>35</v>
      </c>
      <c r="G7" s="256">
        <v>32</v>
      </c>
      <c r="H7" s="256">
        <v>30</v>
      </c>
      <c r="I7" s="256">
        <v>60</v>
      </c>
      <c r="J7" s="256">
        <v>46</v>
      </c>
      <c r="K7" s="256">
        <v>23</v>
      </c>
      <c r="L7" s="256">
        <v>16</v>
      </c>
      <c r="M7" s="256">
        <v>5</v>
      </c>
      <c r="N7" s="256">
        <v>0</v>
      </c>
      <c r="O7" s="257">
        <f t="shared" si="0"/>
        <v>286</v>
      </c>
    </row>
    <row r="8" spans="1:19">
      <c r="A8" s="254"/>
      <c r="B8" s="255" t="s">
        <v>329</v>
      </c>
      <c r="C8" s="256">
        <v>1</v>
      </c>
      <c r="D8" s="256">
        <v>2</v>
      </c>
      <c r="E8" s="256">
        <v>0</v>
      </c>
      <c r="F8" s="256">
        <v>1</v>
      </c>
      <c r="G8" s="256">
        <v>1</v>
      </c>
      <c r="H8" s="256">
        <v>7</v>
      </c>
      <c r="I8" s="256">
        <v>4</v>
      </c>
      <c r="J8" s="256">
        <v>2</v>
      </c>
      <c r="K8" s="256">
        <v>4</v>
      </c>
      <c r="L8" s="256">
        <v>3</v>
      </c>
      <c r="M8" s="256">
        <v>1</v>
      </c>
      <c r="N8" s="256">
        <v>4</v>
      </c>
      <c r="O8" s="257">
        <f t="shared" si="0"/>
        <v>30</v>
      </c>
    </row>
    <row r="9" spans="1:19">
      <c r="A9" s="254"/>
      <c r="B9" s="255" t="s">
        <v>330</v>
      </c>
      <c r="C9" s="256">
        <v>1</v>
      </c>
      <c r="D9" s="256">
        <v>1</v>
      </c>
      <c r="E9" s="256">
        <v>0</v>
      </c>
      <c r="F9" s="256">
        <v>2</v>
      </c>
      <c r="G9" s="256">
        <v>4</v>
      </c>
      <c r="H9" s="256">
        <v>28</v>
      </c>
      <c r="I9" s="256">
        <v>16</v>
      </c>
      <c r="J9" s="256">
        <v>21</v>
      </c>
      <c r="K9" s="256">
        <v>9</v>
      </c>
      <c r="L9" s="256">
        <v>10</v>
      </c>
      <c r="M9" s="256">
        <v>5</v>
      </c>
      <c r="N9" s="256">
        <v>3</v>
      </c>
      <c r="O9" s="257">
        <f t="shared" si="0"/>
        <v>100</v>
      </c>
    </row>
    <row r="10" spans="1:19">
      <c r="A10" s="259"/>
      <c r="B10" s="260" t="s">
        <v>346</v>
      </c>
      <c r="C10" s="261">
        <f>MEDIAN(C5:C9)</f>
        <v>1</v>
      </c>
      <c r="D10" s="261">
        <f t="shared" ref="D10:N10" si="1">MEDIAN(D5:D9)</f>
        <v>2</v>
      </c>
      <c r="E10" s="261">
        <f t="shared" si="1"/>
        <v>0</v>
      </c>
      <c r="F10" s="261">
        <f t="shared" si="1"/>
        <v>2</v>
      </c>
      <c r="G10" s="261">
        <f t="shared" si="1"/>
        <v>10</v>
      </c>
      <c r="H10" s="261">
        <f t="shared" si="1"/>
        <v>30</v>
      </c>
      <c r="I10" s="261">
        <f t="shared" si="1"/>
        <v>41</v>
      </c>
      <c r="J10" s="261">
        <f t="shared" si="1"/>
        <v>37</v>
      </c>
      <c r="K10" s="261">
        <f t="shared" si="1"/>
        <v>14</v>
      </c>
      <c r="L10" s="261">
        <f t="shared" si="1"/>
        <v>11</v>
      </c>
      <c r="M10" s="261">
        <f t="shared" si="1"/>
        <v>5</v>
      </c>
      <c r="N10" s="261">
        <f t="shared" si="1"/>
        <v>4</v>
      </c>
      <c r="O10" s="261">
        <f t="shared" si="0"/>
        <v>157</v>
      </c>
    </row>
    <row r="11" spans="1:19">
      <c r="A11" s="254"/>
      <c r="B11" s="262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63">
        <f>O10*80/100</f>
        <v>125.6</v>
      </c>
    </row>
    <row r="12" spans="1:19">
      <c r="A12" s="254"/>
      <c r="B12" s="264" t="s">
        <v>345</v>
      </c>
      <c r="C12" s="265">
        <f>รายเดือน66!B5</f>
        <v>1</v>
      </c>
      <c r="D12" s="265">
        <f>รายเดือน66!C5</f>
        <v>0</v>
      </c>
      <c r="E12" s="265">
        <f>รายเดือน66!D5</f>
        <v>2</v>
      </c>
      <c r="F12" s="265">
        <f>รายเดือน66!E5</f>
        <v>6</v>
      </c>
      <c r="G12" s="265">
        <f>รายเดือน66!F5</f>
        <v>3</v>
      </c>
      <c r="H12" s="265">
        <f>รายเดือน66!G5</f>
        <v>18</v>
      </c>
      <c r="I12" s="265">
        <f>รายเดือน66!H5</f>
        <v>28</v>
      </c>
      <c r="J12" s="265">
        <f>รายเดือน66!I5</f>
        <v>19</v>
      </c>
      <c r="K12" s="265">
        <f>รายเดือน66!J5</f>
        <v>0</v>
      </c>
      <c r="L12" s="265">
        <f>รายเดือน66!K5</f>
        <v>0</v>
      </c>
      <c r="M12" s="265">
        <f>รายเดือน66!L5</f>
        <v>0</v>
      </c>
      <c r="N12" s="265">
        <f>รายเดือน66!M5</f>
        <v>0</v>
      </c>
      <c r="O12" s="266">
        <f t="shared" si="0"/>
        <v>77</v>
      </c>
      <c r="P12" s="267"/>
    </row>
    <row r="13" spans="1:19">
      <c r="A13" s="254"/>
      <c r="B13" s="268" t="s">
        <v>347</v>
      </c>
      <c r="C13" s="269">
        <f>C12</f>
        <v>1</v>
      </c>
      <c r="D13" s="269">
        <f>C12+D12</f>
        <v>1</v>
      </c>
      <c r="E13" s="269">
        <f>C12+D12+E12</f>
        <v>3</v>
      </c>
      <c r="F13" s="269">
        <f>C12+D12+E12+F12</f>
        <v>9</v>
      </c>
      <c r="G13" s="269">
        <f>C12+D12+E12+F12+G12</f>
        <v>12</v>
      </c>
      <c r="H13" s="269">
        <f>C12+D12+E12+F12+G12+H12</f>
        <v>30</v>
      </c>
      <c r="I13" s="269">
        <f>C12+D12+E12+F12+G12+H12+I12</f>
        <v>58</v>
      </c>
      <c r="J13" s="269">
        <f>C12+D12+E12+F12+G12+H12+I12+J12</f>
        <v>77</v>
      </c>
      <c r="K13" s="269">
        <f>C12+D12+E12+F12+G12+H12+I12+J12+K12</f>
        <v>77</v>
      </c>
      <c r="L13" s="269">
        <f>C12+D12+E12+F12+G12+H12+I12+J12+K12+L12</f>
        <v>77</v>
      </c>
      <c r="M13" s="269">
        <f>C12+D12+E12+F12+G12+H12+I12+J12+K12+L12+M12</f>
        <v>77</v>
      </c>
      <c r="N13" s="269">
        <f>C12+D12+E12+F12+G12+H12+I12+J12+K12+L12+M12+N12</f>
        <v>77</v>
      </c>
      <c r="O13" s="270"/>
      <c r="P13" s="267"/>
    </row>
    <row r="14" spans="1:19">
      <c r="A14" s="271"/>
      <c r="B14" s="272" t="s">
        <v>72</v>
      </c>
      <c r="C14" s="273" t="s">
        <v>65</v>
      </c>
      <c r="D14" s="273" t="s">
        <v>66</v>
      </c>
      <c r="E14" s="273" t="s">
        <v>47</v>
      </c>
      <c r="F14" s="273" t="s">
        <v>48</v>
      </c>
      <c r="G14" s="273" t="s">
        <v>49</v>
      </c>
      <c r="H14" s="273" t="s">
        <v>50</v>
      </c>
      <c r="I14" s="273" t="s">
        <v>51</v>
      </c>
      <c r="J14" s="273" t="s">
        <v>52</v>
      </c>
      <c r="K14" s="273" t="s">
        <v>53</v>
      </c>
      <c r="L14" s="273" t="s">
        <v>54</v>
      </c>
      <c r="M14" s="273" t="s">
        <v>55</v>
      </c>
      <c r="N14" s="273" t="s">
        <v>56</v>
      </c>
      <c r="O14" s="270" t="s">
        <v>41</v>
      </c>
      <c r="P14" s="267"/>
    </row>
    <row r="15" spans="1:19">
      <c r="A15" s="254" t="s">
        <v>75</v>
      </c>
      <c r="B15" s="255" t="s">
        <v>152</v>
      </c>
      <c r="C15" s="274">
        <v>0</v>
      </c>
      <c r="D15" s="274">
        <v>0</v>
      </c>
      <c r="E15" s="274">
        <v>0</v>
      </c>
      <c r="F15" s="274">
        <v>0</v>
      </c>
      <c r="G15" s="274">
        <v>1</v>
      </c>
      <c r="H15" s="274">
        <v>9</v>
      </c>
      <c r="I15" s="274">
        <v>8</v>
      </c>
      <c r="J15" s="274">
        <v>11</v>
      </c>
      <c r="K15" s="274">
        <v>5</v>
      </c>
      <c r="L15" s="274">
        <v>1</v>
      </c>
      <c r="M15" s="274">
        <v>1</v>
      </c>
      <c r="N15" s="274">
        <v>3</v>
      </c>
      <c r="O15" s="257">
        <f t="shared" ref="O15:O22" si="2">SUM(C15:N15)</f>
        <v>39</v>
      </c>
    </row>
    <row r="16" spans="1:19" ht="21.75" customHeight="1">
      <c r="A16" s="254" t="s">
        <v>21</v>
      </c>
      <c r="B16" s="255" t="s">
        <v>153</v>
      </c>
      <c r="C16" s="274">
        <v>2</v>
      </c>
      <c r="D16" s="274">
        <v>2</v>
      </c>
      <c r="E16" s="274">
        <v>1</v>
      </c>
      <c r="F16" s="274">
        <v>3</v>
      </c>
      <c r="G16" s="274">
        <v>5</v>
      </c>
      <c r="H16" s="274">
        <v>17</v>
      </c>
      <c r="I16" s="274">
        <v>39</v>
      </c>
      <c r="J16" s="274">
        <v>31</v>
      </c>
      <c r="K16" s="274">
        <v>19</v>
      </c>
      <c r="L16" s="274">
        <v>10</v>
      </c>
      <c r="M16" s="274">
        <v>3</v>
      </c>
      <c r="N16" s="274">
        <v>1</v>
      </c>
      <c r="O16" s="257">
        <f t="shared" si="2"/>
        <v>133</v>
      </c>
    </row>
    <row r="17" spans="1:18">
      <c r="A17" s="254"/>
      <c r="B17" s="255" t="s">
        <v>189</v>
      </c>
      <c r="C17" s="274">
        <v>4</v>
      </c>
      <c r="D17" s="274">
        <v>2</v>
      </c>
      <c r="E17" s="274">
        <v>3</v>
      </c>
      <c r="F17" s="274">
        <v>3</v>
      </c>
      <c r="G17" s="274">
        <v>3</v>
      </c>
      <c r="H17" s="274">
        <v>4</v>
      </c>
      <c r="I17" s="274">
        <v>17</v>
      </c>
      <c r="J17" s="274">
        <v>11</v>
      </c>
      <c r="K17" s="274">
        <v>7</v>
      </c>
      <c r="L17" s="274">
        <v>2</v>
      </c>
      <c r="M17" s="274">
        <v>3</v>
      </c>
      <c r="N17" s="274">
        <v>0</v>
      </c>
      <c r="O17" s="257">
        <f t="shared" si="2"/>
        <v>59</v>
      </c>
    </row>
    <row r="18" spans="1:18">
      <c r="A18" s="254"/>
      <c r="B18" s="255" t="s">
        <v>329</v>
      </c>
      <c r="C18" s="274">
        <v>1</v>
      </c>
      <c r="D18" s="274">
        <v>2</v>
      </c>
      <c r="E18" s="274">
        <v>0</v>
      </c>
      <c r="F18" s="274">
        <v>0</v>
      </c>
      <c r="G18" s="274">
        <v>1</v>
      </c>
      <c r="H18" s="274">
        <v>1</v>
      </c>
      <c r="I18" s="274">
        <v>0</v>
      </c>
      <c r="J18" s="274">
        <v>0</v>
      </c>
      <c r="K18" s="274">
        <v>1</v>
      </c>
      <c r="L18" s="274">
        <v>1</v>
      </c>
      <c r="M18" s="274">
        <v>1</v>
      </c>
      <c r="N18" s="274">
        <v>0</v>
      </c>
      <c r="O18" s="257">
        <f t="shared" si="2"/>
        <v>8</v>
      </c>
    </row>
    <row r="19" spans="1:18">
      <c r="A19" s="254"/>
      <c r="B19" s="255" t="s">
        <v>330</v>
      </c>
      <c r="C19" s="274">
        <v>1</v>
      </c>
      <c r="D19" s="274">
        <v>0</v>
      </c>
      <c r="E19" s="274">
        <v>0</v>
      </c>
      <c r="F19" s="274">
        <v>1</v>
      </c>
      <c r="G19" s="274">
        <v>1</v>
      </c>
      <c r="H19" s="274">
        <v>9</v>
      </c>
      <c r="I19" s="274">
        <v>6</v>
      </c>
      <c r="J19" s="274">
        <v>5</v>
      </c>
      <c r="K19" s="274">
        <v>1</v>
      </c>
      <c r="L19" s="274">
        <v>1</v>
      </c>
      <c r="M19" s="274">
        <v>0</v>
      </c>
      <c r="N19" s="274">
        <v>0</v>
      </c>
      <c r="O19" s="257">
        <f t="shared" si="2"/>
        <v>25</v>
      </c>
    </row>
    <row r="20" spans="1:18">
      <c r="A20" s="259"/>
      <c r="B20" s="260" t="s">
        <v>346</v>
      </c>
      <c r="C20" s="275">
        <f>MEDIAN(C15:C19)</f>
        <v>1</v>
      </c>
      <c r="D20" s="275">
        <f t="shared" ref="D20:N20" si="3">MEDIAN(D15:D19)</f>
        <v>2</v>
      </c>
      <c r="E20" s="275">
        <f t="shared" si="3"/>
        <v>0</v>
      </c>
      <c r="F20" s="275">
        <f t="shared" si="3"/>
        <v>1</v>
      </c>
      <c r="G20" s="275">
        <f t="shared" si="3"/>
        <v>1</v>
      </c>
      <c r="H20" s="275">
        <f t="shared" si="3"/>
        <v>9</v>
      </c>
      <c r="I20" s="275">
        <f t="shared" si="3"/>
        <v>8</v>
      </c>
      <c r="J20" s="275">
        <f t="shared" si="3"/>
        <v>11</v>
      </c>
      <c r="K20" s="275">
        <f t="shared" si="3"/>
        <v>5</v>
      </c>
      <c r="L20" s="275">
        <f t="shared" si="3"/>
        <v>1</v>
      </c>
      <c r="M20" s="275">
        <f t="shared" si="3"/>
        <v>1</v>
      </c>
      <c r="N20" s="275">
        <f t="shared" si="3"/>
        <v>0</v>
      </c>
      <c r="O20" s="261">
        <f t="shared" si="2"/>
        <v>40</v>
      </c>
      <c r="R20" s="258"/>
    </row>
    <row r="21" spans="1:18">
      <c r="A21" s="254"/>
      <c r="B21" s="262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63">
        <f>O20*80/100</f>
        <v>32</v>
      </c>
    </row>
    <row r="22" spans="1:18">
      <c r="A22" s="254"/>
      <c r="B22" s="264" t="s">
        <v>345</v>
      </c>
      <c r="C22" s="265">
        <f>รายเดือน66!B6</f>
        <v>0</v>
      </c>
      <c r="D22" s="265">
        <f>รายเดือน66!C6</f>
        <v>0</v>
      </c>
      <c r="E22" s="265">
        <f>รายเดือน66!D6</f>
        <v>0</v>
      </c>
      <c r="F22" s="265">
        <f>รายเดือน66!E6</f>
        <v>0</v>
      </c>
      <c r="G22" s="265">
        <f>รายเดือน66!F6</f>
        <v>0</v>
      </c>
      <c r="H22" s="265">
        <f>รายเดือน66!G6</f>
        <v>2</v>
      </c>
      <c r="I22" s="265">
        <f>รายเดือน66!H6</f>
        <v>13</v>
      </c>
      <c r="J22" s="265">
        <f>รายเดือน66!I6</f>
        <v>3</v>
      </c>
      <c r="K22" s="265">
        <f>รายเดือน66!J6</f>
        <v>0</v>
      </c>
      <c r="L22" s="265">
        <f>รายเดือน66!K6</f>
        <v>0</v>
      </c>
      <c r="M22" s="265">
        <f>รายเดือน66!L6</f>
        <v>0</v>
      </c>
      <c r="N22" s="265">
        <f>รายเดือน66!M6</f>
        <v>0</v>
      </c>
      <c r="O22" s="266">
        <f t="shared" si="2"/>
        <v>18</v>
      </c>
    </row>
    <row r="23" spans="1:18">
      <c r="A23" s="276"/>
      <c r="B23" s="268" t="s">
        <v>347</v>
      </c>
      <c r="C23" s="269">
        <v>1</v>
      </c>
      <c r="D23" s="269">
        <f>C22+D22</f>
        <v>0</v>
      </c>
      <c r="E23" s="269">
        <f>C22+D22+E22</f>
        <v>0</v>
      </c>
      <c r="F23" s="269">
        <f>C22+D22+E22+F22</f>
        <v>0</v>
      </c>
      <c r="G23" s="269">
        <f>C22+D22+E22+F22+G22</f>
        <v>0</v>
      </c>
      <c r="H23" s="269">
        <f>C22+D22+E22+F22+G22+H22</f>
        <v>2</v>
      </c>
      <c r="I23" s="269">
        <f>C22+D22+E22+F22+G22+H22+I22</f>
        <v>15</v>
      </c>
      <c r="J23" s="269">
        <f>C22+D22+E22+F22+G22+H22+I22+J22</f>
        <v>18</v>
      </c>
      <c r="K23" s="269">
        <f>C22+D22+E22+F22+G22+H22+I22+J22+K22</f>
        <v>18</v>
      </c>
      <c r="L23" s="269">
        <f>C22+D22+E22+F22+G22+H22+I22+J22+K22+L22</f>
        <v>18</v>
      </c>
      <c r="M23" s="269">
        <f>C22+D22+E22+F22+G22+H22+I22+J22+K22+L22+M22</f>
        <v>18</v>
      </c>
      <c r="N23" s="269">
        <f>C22+D22+E22+F22+G22+H22+I22+J22+K22+L22+M22+N22</f>
        <v>18</v>
      </c>
      <c r="O23" s="270"/>
    </row>
    <row r="24" spans="1:18">
      <c r="A24" s="254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54" t="s">
        <v>77</v>
      </c>
      <c r="B25" s="255" t="s">
        <v>152</v>
      </c>
      <c r="C25" s="277">
        <v>2</v>
      </c>
      <c r="D25" s="277">
        <v>12</v>
      </c>
      <c r="E25" s="277">
        <v>16</v>
      </c>
      <c r="F25" s="277">
        <v>18</v>
      </c>
      <c r="G25" s="277">
        <v>39</v>
      </c>
      <c r="H25" s="277">
        <v>196</v>
      </c>
      <c r="I25" s="277">
        <v>216</v>
      </c>
      <c r="J25" s="277">
        <v>127</v>
      </c>
      <c r="K25" s="277">
        <v>98</v>
      </c>
      <c r="L25" s="277">
        <v>60</v>
      </c>
      <c r="M25" s="277">
        <v>20</v>
      </c>
      <c r="N25" s="277">
        <v>11</v>
      </c>
      <c r="O25" s="257">
        <f t="shared" ref="O25:O32" si="4">SUM(C25:N25)</f>
        <v>815</v>
      </c>
    </row>
    <row r="26" spans="1:18">
      <c r="A26" s="254"/>
      <c r="B26" s="255" t="s">
        <v>153</v>
      </c>
      <c r="C26" s="277">
        <v>9</v>
      </c>
      <c r="D26" s="277">
        <v>9</v>
      </c>
      <c r="E26" s="277">
        <v>12</v>
      </c>
      <c r="F26" s="277">
        <v>32</v>
      </c>
      <c r="G26" s="277">
        <v>29</v>
      </c>
      <c r="H26" s="277">
        <v>26</v>
      </c>
      <c r="I26" s="277">
        <v>43</v>
      </c>
      <c r="J26" s="277">
        <v>35</v>
      </c>
      <c r="K26" s="277">
        <v>16</v>
      </c>
      <c r="L26" s="277">
        <v>14</v>
      </c>
      <c r="M26" s="277">
        <v>2</v>
      </c>
      <c r="N26" s="277">
        <v>0</v>
      </c>
      <c r="O26" s="257">
        <f t="shared" si="4"/>
        <v>227</v>
      </c>
    </row>
    <row r="27" spans="1:18">
      <c r="A27" s="254"/>
      <c r="B27" s="255" t="s">
        <v>189</v>
      </c>
      <c r="C27" s="277">
        <v>0</v>
      </c>
      <c r="D27" s="277">
        <v>0</v>
      </c>
      <c r="E27" s="277">
        <v>0</v>
      </c>
      <c r="F27" s="277">
        <v>1</v>
      </c>
      <c r="G27" s="277">
        <v>0</v>
      </c>
      <c r="H27" s="277">
        <v>6</v>
      </c>
      <c r="I27" s="277">
        <v>4</v>
      </c>
      <c r="J27" s="277">
        <v>2</v>
      </c>
      <c r="K27" s="277">
        <v>3</v>
      </c>
      <c r="L27" s="277">
        <v>2</v>
      </c>
      <c r="M27" s="277">
        <v>0</v>
      </c>
      <c r="N27" s="277">
        <v>4</v>
      </c>
      <c r="O27" s="257">
        <f t="shared" si="4"/>
        <v>22</v>
      </c>
    </row>
    <row r="28" spans="1:18">
      <c r="A28" s="254"/>
      <c r="B28" s="255" t="s">
        <v>329</v>
      </c>
      <c r="C28" s="277">
        <v>0</v>
      </c>
      <c r="D28" s="277">
        <v>0</v>
      </c>
      <c r="E28" s="277">
        <v>0</v>
      </c>
      <c r="F28" s="277">
        <v>1</v>
      </c>
      <c r="G28" s="277">
        <v>0</v>
      </c>
      <c r="H28" s="277">
        <v>6</v>
      </c>
      <c r="I28" s="277">
        <v>4</v>
      </c>
      <c r="J28" s="277">
        <v>2</v>
      </c>
      <c r="K28" s="277">
        <v>3</v>
      </c>
      <c r="L28" s="277">
        <v>2</v>
      </c>
      <c r="M28" s="277">
        <v>0</v>
      </c>
      <c r="N28" s="277">
        <v>4</v>
      </c>
      <c r="O28" s="257">
        <f t="shared" si="4"/>
        <v>22</v>
      </c>
    </row>
    <row r="29" spans="1:18">
      <c r="A29" s="254"/>
      <c r="B29" s="255" t="s">
        <v>330</v>
      </c>
      <c r="C29" s="277">
        <v>0</v>
      </c>
      <c r="D29" s="277">
        <v>1</v>
      </c>
      <c r="E29" s="277">
        <v>0</v>
      </c>
      <c r="F29" s="277">
        <v>1</v>
      </c>
      <c r="G29" s="277">
        <v>3</v>
      </c>
      <c r="H29" s="277">
        <v>19</v>
      </c>
      <c r="I29" s="277">
        <v>10</v>
      </c>
      <c r="J29" s="277">
        <v>16</v>
      </c>
      <c r="K29" s="277">
        <v>8</v>
      </c>
      <c r="L29" s="277">
        <v>9</v>
      </c>
      <c r="M29" s="277">
        <v>5</v>
      </c>
      <c r="N29" s="277">
        <v>3</v>
      </c>
      <c r="O29" s="257">
        <f t="shared" si="4"/>
        <v>75</v>
      </c>
    </row>
    <row r="30" spans="1:18">
      <c r="A30" s="259"/>
      <c r="B30" s="260" t="s">
        <v>346</v>
      </c>
      <c r="C30" s="275">
        <f>MEDIAN(C25:C29)</f>
        <v>0</v>
      </c>
      <c r="D30" s="275">
        <f t="shared" ref="D30:N30" si="5">MEDIAN(D25:D29)</f>
        <v>1</v>
      </c>
      <c r="E30" s="275">
        <f t="shared" si="5"/>
        <v>0</v>
      </c>
      <c r="F30" s="275">
        <f t="shared" si="5"/>
        <v>1</v>
      </c>
      <c r="G30" s="275">
        <f t="shared" si="5"/>
        <v>3</v>
      </c>
      <c r="H30" s="275">
        <f t="shared" si="5"/>
        <v>19</v>
      </c>
      <c r="I30" s="275">
        <f t="shared" si="5"/>
        <v>10</v>
      </c>
      <c r="J30" s="275">
        <f t="shared" si="5"/>
        <v>16</v>
      </c>
      <c r="K30" s="275">
        <f t="shared" si="5"/>
        <v>8</v>
      </c>
      <c r="L30" s="275">
        <f t="shared" si="5"/>
        <v>9</v>
      </c>
      <c r="M30" s="275">
        <f t="shared" si="5"/>
        <v>2</v>
      </c>
      <c r="N30" s="275">
        <f t="shared" si="5"/>
        <v>4</v>
      </c>
      <c r="O30" s="261">
        <f t="shared" si="4"/>
        <v>73</v>
      </c>
    </row>
    <row r="31" spans="1:18">
      <c r="A31" s="254"/>
      <c r="B31" s="262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63">
        <f>O30*80/100</f>
        <v>58.4</v>
      </c>
    </row>
    <row r="32" spans="1:18">
      <c r="A32" s="254"/>
      <c r="B32" s="264" t="s">
        <v>345</v>
      </c>
      <c r="C32" s="265">
        <f>รายเดือน66!B7</f>
        <v>1</v>
      </c>
      <c r="D32" s="265">
        <f>รายเดือน66!C7</f>
        <v>0</v>
      </c>
      <c r="E32" s="265">
        <f>รายเดือน66!D7</f>
        <v>2</v>
      </c>
      <c r="F32" s="265">
        <f>รายเดือน66!E7</f>
        <v>6</v>
      </c>
      <c r="G32" s="265">
        <f>รายเดือน66!F7</f>
        <v>3</v>
      </c>
      <c r="H32" s="265">
        <f>รายเดือน66!G7</f>
        <v>16</v>
      </c>
      <c r="I32" s="265">
        <f>รายเดือน66!H7</f>
        <v>15</v>
      </c>
      <c r="J32" s="265">
        <f>รายเดือน66!I7</f>
        <v>16</v>
      </c>
      <c r="K32" s="265">
        <f>รายเดือน66!J7</f>
        <v>0</v>
      </c>
      <c r="L32" s="265">
        <f>รายเดือน66!K7</f>
        <v>0</v>
      </c>
      <c r="M32" s="265">
        <f>รายเดือน66!L7</f>
        <v>0</v>
      </c>
      <c r="N32" s="265">
        <f>รายเดือน66!M7</f>
        <v>0</v>
      </c>
      <c r="O32" s="266">
        <f t="shared" si="4"/>
        <v>59</v>
      </c>
    </row>
    <row r="33" spans="1:16">
      <c r="A33" s="276"/>
      <c r="B33" s="268" t="s">
        <v>347</v>
      </c>
      <c r="C33" s="269">
        <f>C32</f>
        <v>1</v>
      </c>
      <c r="D33" s="269">
        <f>C32+D32</f>
        <v>1</v>
      </c>
      <c r="E33" s="269">
        <f>C32+D32+E32</f>
        <v>3</v>
      </c>
      <c r="F33" s="269">
        <f>C32+D32+E32+F32</f>
        <v>9</v>
      </c>
      <c r="G33" s="269">
        <f>C32+D32+E32+F32+G32</f>
        <v>12</v>
      </c>
      <c r="H33" s="269">
        <f>C32+D32+E32+F32+G32+H32</f>
        <v>28</v>
      </c>
      <c r="I33" s="269">
        <f>C32+D32+E32+F32+G32+H32+I32</f>
        <v>43</v>
      </c>
      <c r="J33" s="269">
        <f>C32+D32+E32+F32+G32+H32+I32+J32</f>
        <v>59</v>
      </c>
      <c r="K33" s="269">
        <f>C32+D32+E32+F32+G32+H32+I32+J32+K32</f>
        <v>59</v>
      </c>
      <c r="L33" s="269">
        <f>C32+D32+E32+F32+G32+H32+I32+J32+K32+L32</f>
        <v>59</v>
      </c>
      <c r="M33" s="269">
        <f>C32+D32+E32+F32+G32+H32+I32+J32+K32+L32+M32</f>
        <v>59</v>
      </c>
      <c r="N33" s="269">
        <f>C32+D32+E32+F32+G32+H32+I32+J32+K32+L32+M32+N32</f>
        <v>59</v>
      </c>
      <c r="O33" s="270"/>
    </row>
    <row r="34" spans="1:16">
      <c r="A34" s="271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54" t="s">
        <v>78</v>
      </c>
      <c r="B35" s="255" t="s">
        <v>152</v>
      </c>
      <c r="C35" s="278">
        <v>0</v>
      </c>
      <c r="D35" s="278">
        <v>0</v>
      </c>
      <c r="E35" s="278">
        <v>0</v>
      </c>
      <c r="F35" s="278">
        <v>0</v>
      </c>
      <c r="G35" s="278">
        <v>12</v>
      </c>
      <c r="H35" s="278">
        <v>43</v>
      </c>
      <c r="I35" s="278">
        <v>32</v>
      </c>
      <c r="J35" s="278">
        <v>18</v>
      </c>
      <c r="K35" s="278">
        <v>16</v>
      </c>
      <c r="L35" s="278">
        <v>4</v>
      </c>
      <c r="M35" s="278">
        <v>4</v>
      </c>
      <c r="N35" s="278">
        <v>10</v>
      </c>
      <c r="O35" s="257">
        <f t="shared" ref="O35:O42" si="6">SUM(C35:N35)</f>
        <v>139</v>
      </c>
    </row>
    <row r="36" spans="1:16">
      <c r="A36" s="254"/>
      <c r="B36" s="255" t="s">
        <v>153</v>
      </c>
      <c r="C36" s="278">
        <v>4</v>
      </c>
      <c r="D36" s="278">
        <v>2</v>
      </c>
      <c r="E36" s="278">
        <v>3</v>
      </c>
      <c r="F36" s="278">
        <v>3</v>
      </c>
      <c r="G36" s="278">
        <v>3</v>
      </c>
      <c r="H36" s="278">
        <v>27</v>
      </c>
      <c r="I36" s="278">
        <v>34</v>
      </c>
      <c r="J36" s="278">
        <v>38</v>
      </c>
      <c r="K36" s="278">
        <v>55</v>
      </c>
      <c r="L36" s="278">
        <v>25</v>
      </c>
      <c r="M36" s="278">
        <v>7</v>
      </c>
      <c r="N36" s="278">
        <v>2</v>
      </c>
      <c r="O36" s="257">
        <f t="shared" si="6"/>
        <v>203</v>
      </c>
    </row>
    <row r="37" spans="1:16">
      <c r="A37" s="254"/>
      <c r="B37" s="255" t="s">
        <v>189</v>
      </c>
      <c r="C37" s="278">
        <v>1</v>
      </c>
      <c r="D37" s="278">
        <v>1</v>
      </c>
      <c r="E37" s="278">
        <v>1</v>
      </c>
      <c r="F37" s="278">
        <v>0</v>
      </c>
      <c r="G37" s="278">
        <v>7</v>
      </c>
      <c r="H37" s="278">
        <v>6</v>
      </c>
      <c r="I37" s="278">
        <v>13</v>
      </c>
      <c r="J37" s="278">
        <v>17</v>
      </c>
      <c r="K37" s="278">
        <v>23</v>
      </c>
      <c r="L37" s="278">
        <v>8</v>
      </c>
      <c r="M37" s="278">
        <v>5</v>
      </c>
      <c r="N37" s="278">
        <v>3</v>
      </c>
      <c r="O37" s="257">
        <f t="shared" si="6"/>
        <v>85</v>
      </c>
    </row>
    <row r="38" spans="1:16">
      <c r="A38" s="254"/>
      <c r="B38" s="255" t="s">
        <v>329</v>
      </c>
      <c r="C38" s="278">
        <v>1</v>
      </c>
      <c r="D38" s="278">
        <v>0</v>
      </c>
      <c r="E38" s="278">
        <v>1</v>
      </c>
      <c r="F38" s="278">
        <v>0</v>
      </c>
      <c r="G38" s="278">
        <v>5</v>
      </c>
      <c r="H38" s="278">
        <v>4</v>
      </c>
      <c r="I38" s="278">
        <v>1</v>
      </c>
      <c r="J38" s="278">
        <v>9</v>
      </c>
      <c r="K38" s="278">
        <v>12</v>
      </c>
      <c r="L38" s="278">
        <v>6</v>
      </c>
      <c r="M38" s="278">
        <v>1</v>
      </c>
      <c r="N38" s="278">
        <v>0</v>
      </c>
      <c r="O38" s="257">
        <f t="shared" si="6"/>
        <v>40</v>
      </c>
    </row>
    <row r="39" spans="1:16">
      <c r="A39" s="254"/>
      <c r="B39" s="255" t="s">
        <v>330</v>
      </c>
      <c r="C39" s="278">
        <v>2</v>
      </c>
      <c r="D39" s="278">
        <v>3</v>
      </c>
      <c r="E39" s="278">
        <v>0</v>
      </c>
      <c r="F39" s="278">
        <v>0</v>
      </c>
      <c r="G39" s="278">
        <v>0</v>
      </c>
      <c r="H39" s="278">
        <v>4</v>
      </c>
      <c r="I39" s="278">
        <v>8</v>
      </c>
      <c r="J39" s="278">
        <v>2</v>
      </c>
      <c r="K39" s="278">
        <v>0</v>
      </c>
      <c r="L39" s="278">
        <v>0</v>
      </c>
      <c r="M39" s="278">
        <v>0</v>
      </c>
      <c r="N39" s="278">
        <v>0</v>
      </c>
      <c r="O39" s="257">
        <f t="shared" si="6"/>
        <v>19</v>
      </c>
    </row>
    <row r="40" spans="1:16">
      <c r="A40" s="259"/>
      <c r="B40" s="260" t="s">
        <v>346</v>
      </c>
      <c r="C40" s="275">
        <f>MEDIAN(C35:C39)</f>
        <v>1</v>
      </c>
      <c r="D40" s="275">
        <f t="shared" ref="D40:N40" si="7">MEDIAN(D35:D39)</f>
        <v>1</v>
      </c>
      <c r="E40" s="275">
        <f t="shared" si="7"/>
        <v>1</v>
      </c>
      <c r="F40" s="275">
        <f t="shared" si="7"/>
        <v>0</v>
      </c>
      <c r="G40" s="275">
        <f t="shared" si="7"/>
        <v>5</v>
      </c>
      <c r="H40" s="275">
        <f t="shared" si="7"/>
        <v>6</v>
      </c>
      <c r="I40" s="275">
        <f t="shared" si="7"/>
        <v>13</v>
      </c>
      <c r="J40" s="275">
        <f t="shared" si="7"/>
        <v>17</v>
      </c>
      <c r="K40" s="275">
        <f t="shared" si="7"/>
        <v>16</v>
      </c>
      <c r="L40" s="275">
        <f t="shared" si="7"/>
        <v>6</v>
      </c>
      <c r="M40" s="275">
        <f t="shared" si="7"/>
        <v>4</v>
      </c>
      <c r="N40" s="275">
        <f t="shared" si="7"/>
        <v>2</v>
      </c>
      <c r="O40" s="261">
        <f t="shared" si="6"/>
        <v>72</v>
      </c>
    </row>
    <row r="41" spans="1:16">
      <c r="A41" s="254"/>
      <c r="B41" s="262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63">
        <f>O40*80/100</f>
        <v>57.6</v>
      </c>
    </row>
    <row r="42" spans="1:16">
      <c r="A42" s="254"/>
      <c r="B42" s="264" t="s">
        <v>345</v>
      </c>
      <c r="C42" s="265">
        <f>รายเดือน66!B8</f>
        <v>1</v>
      </c>
      <c r="D42" s="265">
        <f>รายเดือน66!C8</f>
        <v>0</v>
      </c>
      <c r="E42" s="265">
        <f>รายเดือน66!D8</f>
        <v>0</v>
      </c>
      <c r="F42" s="265">
        <f>รายเดือน66!E8</f>
        <v>2</v>
      </c>
      <c r="G42" s="265">
        <f>รายเดือน66!F8</f>
        <v>5</v>
      </c>
      <c r="H42" s="265">
        <f>รายเดือน66!G8</f>
        <v>26</v>
      </c>
      <c r="I42" s="265">
        <f>รายเดือน66!H8</f>
        <v>65</v>
      </c>
      <c r="J42" s="265">
        <f>รายเดือน66!I8</f>
        <v>31</v>
      </c>
      <c r="K42" s="265">
        <f>รายเดือน66!J8</f>
        <v>0</v>
      </c>
      <c r="L42" s="265">
        <f>รายเดือน66!K8</f>
        <v>0</v>
      </c>
      <c r="M42" s="265">
        <f>รายเดือน66!L8</f>
        <v>0</v>
      </c>
      <c r="N42" s="265">
        <f>รายเดือน66!M8</f>
        <v>0</v>
      </c>
      <c r="O42" s="266">
        <f t="shared" si="6"/>
        <v>130</v>
      </c>
    </row>
    <row r="43" spans="1:16">
      <c r="A43" s="276"/>
      <c r="B43" s="268" t="s">
        <v>347</v>
      </c>
      <c r="C43" s="269">
        <f>C42</f>
        <v>1</v>
      </c>
      <c r="D43" s="269">
        <f>C42+D42</f>
        <v>1</v>
      </c>
      <c r="E43" s="269">
        <f>C42+D42+E42</f>
        <v>1</v>
      </c>
      <c r="F43" s="269">
        <f>C42+D42+E42+F42</f>
        <v>3</v>
      </c>
      <c r="G43" s="269">
        <f>C42+D42+E42+F42+G42</f>
        <v>8</v>
      </c>
      <c r="H43" s="269">
        <f>C42+D42+E42+F42+G42+H42</f>
        <v>34</v>
      </c>
      <c r="I43" s="269">
        <f>C42+D42+E42+F42+G42+H42+I42</f>
        <v>99</v>
      </c>
      <c r="J43" s="269">
        <f>C42+D42+E42+F42+G42+H42+I42+J42</f>
        <v>130</v>
      </c>
      <c r="K43" s="269">
        <f>C42+D42+E42+F42+G42+H42+I42+J42+K42</f>
        <v>130</v>
      </c>
      <c r="L43" s="269">
        <f>C42+D42+E42+F42+G42+H42+I42+J42+K42+L42</f>
        <v>130</v>
      </c>
      <c r="M43" s="269">
        <f>C42+D42+E42+F42+G42+H42+I42+J42+K42+L42+M42</f>
        <v>130</v>
      </c>
      <c r="N43" s="269">
        <f>C42+D42+E42+F42+G42+H42+I42+J42+K42+L42+M42+N42</f>
        <v>130</v>
      </c>
      <c r="O43" s="270"/>
    </row>
    <row r="44" spans="1:16">
      <c r="A44" s="271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54" t="s">
        <v>79</v>
      </c>
      <c r="B45" s="255" t="s">
        <v>152</v>
      </c>
      <c r="C45" s="279">
        <v>1</v>
      </c>
      <c r="D45" s="279">
        <v>1</v>
      </c>
      <c r="E45" s="279">
        <v>2</v>
      </c>
      <c r="F45" s="279">
        <v>0</v>
      </c>
      <c r="G45" s="279">
        <v>6</v>
      </c>
      <c r="H45" s="279">
        <v>22</v>
      </c>
      <c r="I45" s="279">
        <v>26</v>
      </c>
      <c r="J45" s="279">
        <v>10</v>
      </c>
      <c r="K45" s="279">
        <v>11</v>
      </c>
      <c r="L45" s="279">
        <v>3</v>
      </c>
      <c r="M45" s="279">
        <v>3</v>
      </c>
      <c r="N45" s="279">
        <v>4</v>
      </c>
      <c r="O45" s="257">
        <f t="shared" ref="O45:O52" si="8">SUM(C45:N45)</f>
        <v>89</v>
      </c>
    </row>
    <row r="46" spans="1:16">
      <c r="A46" s="254"/>
      <c r="B46" s="255" t="s">
        <v>153</v>
      </c>
      <c r="C46" s="279">
        <v>2</v>
      </c>
      <c r="D46" s="279">
        <v>2</v>
      </c>
      <c r="E46" s="279">
        <v>6</v>
      </c>
      <c r="F46" s="279">
        <v>5</v>
      </c>
      <c r="G46" s="279">
        <v>10</v>
      </c>
      <c r="H46" s="279">
        <v>58</v>
      </c>
      <c r="I46" s="279">
        <v>64</v>
      </c>
      <c r="J46" s="279">
        <v>37</v>
      </c>
      <c r="K46" s="279">
        <v>39</v>
      </c>
      <c r="L46" s="279">
        <v>24</v>
      </c>
      <c r="M46" s="279">
        <v>16</v>
      </c>
      <c r="N46" s="279">
        <v>10</v>
      </c>
      <c r="O46" s="257">
        <f t="shared" si="8"/>
        <v>273</v>
      </c>
    </row>
    <row r="47" spans="1:16">
      <c r="A47" s="254"/>
      <c r="B47" s="255" t="s">
        <v>189</v>
      </c>
      <c r="C47" s="279">
        <v>6</v>
      </c>
      <c r="D47" s="279">
        <v>3</v>
      </c>
      <c r="E47" s="279">
        <v>12</v>
      </c>
      <c r="F47" s="279">
        <v>5</v>
      </c>
      <c r="G47" s="279">
        <v>10</v>
      </c>
      <c r="H47" s="279">
        <v>14</v>
      </c>
      <c r="I47" s="279">
        <v>16</v>
      </c>
      <c r="J47" s="279">
        <v>16</v>
      </c>
      <c r="K47" s="279">
        <v>10</v>
      </c>
      <c r="L47" s="279">
        <v>0</v>
      </c>
      <c r="M47" s="279">
        <v>1</v>
      </c>
      <c r="N47" s="279">
        <v>1</v>
      </c>
      <c r="O47" s="257">
        <f t="shared" si="8"/>
        <v>94</v>
      </c>
    </row>
    <row r="48" spans="1:16">
      <c r="A48" s="254"/>
      <c r="B48" s="255" t="s">
        <v>329</v>
      </c>
      <c r="C48" s="279">
        <v>2</v>
      </c>
      <c r="D48" s="279">
        <v>0</v>
      </c>
      <c r="E48" s="279">
        <v>1</v>
      </c>
      <c r="F48" s="279">
        <v>0</v>
      </c>
      <c r="G48" s="279">
        <v>6</v>
      </c>
      <c r="H48" s="279">
        <v>16</v>
      </c>
      <c r="I48" s="279">
        <v>4</v>
      </c>
      <c r="J48" s="279">
        <v>11</v>
      </c>
      <c r="K48" s="279">
        <v>10</v>
      </c>
      <c r="L48" s="279">
        <v>5</v>
      </c>
      <c r="M48" s="279">
        <v>0</v>
      </c>
      <c r="N48" s="279">
        <v>3</v>
      </c>
      <c r="O48" s="257">
        <f t="shared" si="8"/>
        <v>58</v>
      </c>
    </row>
    <row r="49" spans="1:16">
      <c r="A49" s="254"/>
      <c r="B49" s="255" t="s">
        <v>330</v>
      </c>
      <c r="C49" s="279">
        <v>1</v>
      </c>
      <c r="D49" s="279">
        <v>0</v>
      </c>
      <c r="E49" s="279">
        <v>1</v>
      </c>
      <c r="F49" s="279">
        <v>1</v>
      </c>
      <c r="G49" s="279">
        <v>2</v>
      </c>
      <c r="H49" s="279">
        <v>3</v>
      </c>
      <c r="I49" s="279">
        <v>9</v>
      </c>
      <c r="J49" s="279">
        <v>8</v>
      </c>
      <c r="K49" s="279">
        <v>2</v>
      </c>
      <c r="L49" s="279">
        <v>3</v>
      </c>
      <c r="M49" s="279">
        <v>1</v>
      </c>
      <c r="N49" s="279">
        <v>0</v>
      </c>
      <c r="O49" s="257">
        <f t="shared" si="8"/>
        <v>31</v>
      </c>
    </row>
    <row r="50" spans="1:16">
      <c r="A50" s="259"/>
      <c r="B50" s="260" t="s">
        <v>346</v>
      </c>
      <c r="C50" s="275">
        <f>MEDIAN(C45:C49)</f>
        <v>2</v>
      </c>
      <c r="D50" s="275">
        <f t="shared" ref="D50:N50" si="9">MEDIAN(D45:D49)</f>
        <v>1</v>
      </c>
      <c r="E50" s="275">
        <f t="shared" si="9"/>
        <v>2</v>
      </c>
      <c r="F50" s="275">
        <f t="shared" si="9"/>
        <v>1</v>
      </c>
      <c r="G50" s="275">
        <f t="shared" si="9"/>
        <v>6</v>
      </c>
      <c r="H50" s="275">
        <f t="shared" si="9"/>
        <v>16</v>
      </c>
      <c r="I50" s="275">
        <f t="shared" si="9"/>
        <v>16</v>
      </c>
      <c r="J50" s="275">
        <f t="shared" si="9"/>
        <v>11</v>
      </c>
      <c r="K50" s="275">
        <f t="shared" si="9"/>
        <v>10</v>
      </c>
      <c r="L50" s="275">
        <f t="shared" si="9"/>
        <v>3</v>
      </c>
      <c r="M50" s="275">
        <f t="shared" si="9"/>
        <v>1</v>
      </c>
      <c r="N50" s="275">
        <f t="shared" si="9"/>
        <v>3</v>
      </c>
      <c r="O50" s="261">
        <f t="shared" si="8"/>
        <v>72</v>
      </c>
    </row>
    <row r="51" spans="1:16">
      <c r="A51" s="254"/>
      <c r="B51" s="262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63">
        <f>O50*80/100</f>
        <v>57.6</v>
      </c>
    </row>
    <row r="52" spans="1:16">
      <c r="A52" s="254"/>
      <c r="B52" s="264" t="s">
        <v>345</v>
      </c>
      <c r="C52" s="265">
        <f>รายเดือน66!B10</f>
        <v>0</v>
      </c>
      <c r="D52" s="265">
        <f>รายเดือน66!C10</f>
        <v>0</v>
      </c>
      <c r="E52" s="265">
        <f>รายเดือน66!D10</f>
        <v>1</v>
      </c>
      <c r="F52" s="265">
        <f>รายเดือน66!E10</f>
        <v>1</v>
      </c>
      <c r="G52" s="265">
        <f>รายเดือน66!F10</f>
        <v>10</v>
      </c>
      <c r="H52" s="265">
        <f>รายเดือน66!G10</f>
        <v>28</v>
      </c>
      <c r="I52" s="265">
        <f>รายเดือน66!H10</f>
        <v>33</v>
      </c>
      <c r="J52" s="265">
        <f>รายเดือน66!I10</f>
        <v>8</v>
      </c>
      <c r="K52" s="265">
        <f>รายเดือน66!J10</f>
        <v>0</v>
      </c>
      <c r="L52" s="265">
        <f>รายเดือน66!K10</f>
        <v>0</v>
      </c>
      <c r="M52" s="265">
        <f>รายเดือน66!L10</f>
        <v>0</v>
      </c>
      <c r="N52" s="265">
        <f>รายเดือน66!M10</f>
        <v>0</v>
      </c>
      <c r="O52" s="266">
        <f t="shared" si="8"/>
        <v>81</v>
      </c>
    </row>
    <row r="53" spans="1:16">
      <c r="A53" s="276"/>
      <c r="B53" s="268" t="s">
        <v>347</v>
      </c>
      <c r="C53" s="269">
        <f>C52</f>
        <v>0</v>
      </c>
      <c r="D53" s="269">
        <f>C52+D52</f>
        <v>0</v>
      </c>
      <c r="E53" s="269">
        <f>C52+D52+E52</f>
        <v>1</v>
      </c>
      <c r="F53" s="269">
        <f>C52+D52+E52+F52</f>
        <v>2</v>
      </c>
      <c r="G53" s="269">
        <f>C52+D52+E52+F52+G52</f>
        <v>12</v>
      </c>
      <c r="H53" s="269">
        <f>C52+D52+E52+F52+G52+H52</f>
        <v>40</v>
      </c>
      <c r="I53" s="269">
        <f>C52+D52+E52+F52+G52+H52+I52</f>
        <v>73</v>
      </c>
      <c r="J53" s="269">
        <f>C52+D52+E52+F52+G52+H52+I52+J52</f>
        <v>81</v>
      </c>
      <c r="K53" s="269">
        <f>C52+D52+E52+F52+G52+H52+I52+J52+K52</f>
        <v>81</v>
      </c>
      <c r="L53" s="269">
        <f>C52+D52+E52+F52+G52+H52+I52+J52+K52+L52</f>
        <v>81</v>
      </c>
      <c r="M53" s="269">
        <f>C52+D52+E52+F52+G52+H52+I52+J52+K52+L52+M52</f>
        <v>81</v>
      </c>
      <c r="N53" s="269">
        <f>C52+D52+E52+F52+G52+H52+I52+J52+K52+L52+M52+N52</f>
        <v>81</v>
      </c>
      <c r="O53" s="270"/>
    </row>
    <row r="54" spans="1:16">
      <c r="A54" s="280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80" t="s">
        <v>80</v>
      </c>
      <c r="B55" s="255" t="s">
        <v>152</v>
      </c>
      <c r="C55" s="281">
        <v>0</v>
      </c>
      <c r="D55" s="281">
        <v>2</v>
      </c>
      <c r="E55" s="281">
        <v>0</v>
      </c>
      <c r="F55" s="281">
        <v>5</v>
      </c>
      <c r="G55" s="281">
        <v>20</v>
      </c>
      <c r="H55" s="281">
        <v>30</v>
      </c>
      <c r="I55" s="281">
        <v>15</v>
      </c>
      <c r="J55" s="281">
        <v>9</v>
      </c>
      <c r="K55" s="281">
        <v>6</v>
      </c>
      <c r="L55" s="281">
        <v>3</v>
      </c>
      <c r="M55" s="281">
        <v>0</v>
      </c>
      <c r="N55" s="281">
        <v>1</v>
      </c>
      <c r="O55" s="257">
        <f t="shared" ref="O55:O62" si="10">SUM(C55:N55)</f>
        <v>91</v>
      </c>
    </row>
    <row r="56" spans="1:16">
      <c r="A56" s="282"/>
      <c r="B56" s="255" t="s">
        <v>153</v>
      </c>
      <c r="C56" s="281">
        <v>2</v>
      </c>
      <c r="D56" s="281">
        <v>9</v>
      </c>
      <c r="E56" s="281">
        <v>6</v>
      </c>
      <c r="F56" s="281">
        <v>15</v>
      </c>
      <c r="G56" s="281">
        <v>32</v>
      </c>
      <c r="H56" s="281">
        <v>61</v>
      </c>
      <c r="I56" s="281">
        <v>59</v>
      </c>
      <c r="J56" s="281">
        <v>26</v>
      </c>
      <c r="K56" s="281">
        <v>29</v>
      </c>
      <c r="L56" s="281">
        <v>31</v>
      </c>
      <c r="M56" s="281">
        <v>19</v>
      </c>
      <c r="N56" s="281">
        <v>9</v>
      </c>
      <c r="O56" s="257">
        <f t="shared" si="10"/>
        <v>298</v>
      </c>
    </row>
    <row r="57" spans="1:16">
      <c r="A57" s="282"/>
      <c r="B57" s="255" t="s">
        <v>189</v>
      </c>
      <c r="C57" s="281">
        <v>5</v>
      </c>
      <c r="D57" s="281">
        <v>5</v>
      </c>
      <c r="E57" s="281">
        <v>3</v>
      </c>
      <c r="F57" s="281">
        <v>11</v>
      </c>
      <c r="G57" s="281">
        <v>26</v>
      </c>
      <c r="H57" s="281">
        <v>14</v>
      </c>
      <c r="I57" s="281">
        <v>18</v>
      </c>
      <c r="J57" s="281">
        <v>37</v>
      </c>
      <c r="K57" s="281">
        <v>15</v>
      </c>
      <c r="L57" s="281">
        <v>1</v>
      </c>
      <c r="M57" s="281">
        <v>0</v>
      </c>
      <c r="N57" s="281">
        <v>1</v>
      </c>
      <c r="O57" s="257">
        <f t="shared" si="10"/>
        <v>136</v>
      </c>
    </row>
    <row r="58" spans="1:16">
      <c r="A58" s="282"/>
      <c r="B58" s="255" t="s">
        <v>329</v>
      </c>
      <c r="C58" s="281">
        <v>0</v>
      </c>
      <c r="D58" s="281">
        <v>0</v>
      </c>
      <c r="E58" s="281">
        <v>0</v>
      </c>
      <c r="F58" s="281">
        <v>0</v>
      </c>
      <c r="G58" s="281">
        <v>3</v>
      </c>
      <c r="H58" s="281">
        <v>3</v>
      </c>
      <c r="I58" s="281">
        <v>0</v>
      </c>
      <c r="J58" s="281">
        <v>1</v>
      </c>
      <c r="K58" s="281">
        <v>4</v>
      </c>
      <c r="L58" s="281">
        <v>1</v>
      </c>
      <c r="M58" s="281">
        <v>0</v>
      </c>
      <c r="N58" s="281">
        <v>0</v>
      </c>
      <c r="O58" s="257">
        <f t="shared" si="10"/>
        <v>12</v>
      </c>
    </row>
    <row r="59" spans="1:16">
      <c r="A59" s="282"/>
      <c r="B59" s="255" t="s">
        <v>330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81">
        <v>1</v>
      </c>
      <c r="I59" s="281">
        <v>1</v>
      </c>
      <c r="J59" s="281">
        <v>1</v>
      </c>
      <c r="K59" s="281">
        <v>4</v>
      </c>
      <c r="L59" s="281">
        <v>2</v>
      </c>
      <c r="M59" s="281">
        <v>1</v>
      </c>
      <c r="N59" s="281">
        <v>2</v>
      </c>
      <c r="O59" s="257">
        <f t="shared" si="10"/>
        <v>12</v>
      </c>
    </row>
    <row r="60" spans="1:16">
      <c r="A60" s="259"/>
      <c r="B60" s="260" t="s">
        <v>346</v>
      </c>
      <c r="C60" s="275">
        <f>MEDIAN(C55:C59)</f>
        <v>0</v>
      </c>
      <c r="D60" s="275">
        <f t="shared" ref="D60:N60" si="11">MEDIAN(D55:D59)</f>
        <v>2</v>
      </c>
      <c r="E60" s="275">
        <f t="shared" si="11"/>
        <v>0</v>
      </c>
      <c r="F60" s="275">
        <f t="shared" si="11"/>
        <v>5</v>
      </c>
      <c r="G60" s="275">
        <f t="shared" si="11"/>
        <v>20</v>
      </c>
      <c r="H60" s="275">
        <f t="shared" si="11"/>
        <v>14</v>
      </c>
      <c r="I60" s="275">
        <f t="shared" si="11"/>
        <v>15</v>
      </c>
      <c r="J60" s="275">
        <f t="shared" si="11"/>
        <v>9</v>
      </c>
      <c r="K60" s="275">
        <f t="shared" si="11"/>
        <v>6</v>
      </c>
      <c r="L60" s="275">
        <f t="shared" si="11"/>
        <v>2</v>
      </c>
      <c r="M60" s="275">
        <f t="shared" si="11"/>
        <v>0</v>
      </c>
      <c r="N60" s="275">
        <f t="shared" si="11"/>
        <v>1</v>
      </c>
      <c r="O60" s="261">
        <f t="shared" si="10"/>
        <v>74</v>
      </c>
    </row>
    <row r="61" spans="1:16">
      <c r="A61" s="282"/>
      <c r="B61" s="262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63">
        <f>O60*80/100</f>
        <v>59.2</v>
      </c>
    </row>
    <row r="62" spans="1:16">
      <c r="A62" s="282"/>
      <c r="B62" s="264" t="s">
        <v>345</v>
      </c>
      <c r="C62" s="265">
        <f>รายเดือน66!B11</f>
        <v>1</v>
      </c>
      <c r="D62" s="265">
        <f>รายเดือน66!C11</f>
        <v>0</v>
      </c>
      <c r="E62" s="265">
        <f>รายเดือน66!D11</f>
        <v>0</v>
      </c>
      <c r="F62" s="265">
        <f>รายเดือน66!E11</f>
        <v>1</v>
      </c>
      <c r="G62" s="265">
        <f>รายเดือน66!F11</f>
        <v>0</v>
      </c>
      <c r="H62" s="265">
        <f>รายเดือน66!G11</f>
        <v>2</v>
      </c>
      <c r="I62" s="265">
        <f>รายเดือน66!H11</f>
        <v>25</v>
      </c>
      <c r="J62" s="265">
        <f>รายเดือน66!I11</f>
        <v>10</v>
      </c>
      <c r="K62" s="265">
        <f>รายเดือน66!J11</f>
        <v>0</v>
      </c>
      <c r="L62" s="265">
        <f>รายเดือน66!K11</f>
        <v>0</v>
      </c>
      <c r="M62" s="265">
        <f>รายเดือน66!L11</f>
        <v>0</v>
      </c>
      <c r="N62" s="265">
        <f>รายเดือน66!M11</f>
        <v>0</v>
      </c>
      <c r="O62" s="266">
        <f t="shared" si="10"/>
        <v>39</v>
      </c>
    </row>
    <row r="63" spans="1:16">
      <c r="A63" s="283"/>
      <c r="B63" s="268" t="s">
        <v>347</v>
      </c>
      <c r="C63" s="269">
        <f>C62</f>
        <v>1</v>
      </c>
      <c r="D63" s="269">
        <f>C62+D62</f>
        <v>1</v>
      </c>
      <c r="E63" s="269">
        <f>C62+D62+E62</f>
        <v>1</v>
      </c>
      <c r="F63" s="269">
        <f>C62+D62+E62+F62</f>
        <v>2</v>
      </c>
      <c r="G63" s="269">
        <f>C62+D62+E62+F62+G62</f>
        <v>2</v>
      </c>
      <c r="H63" s="269">
        <f>C62+D62+E62+F62+G62+H62</f>
        <v>4</v>
      </c>
      <c r="I63" s="269">
        <f>C62+D62+E62+F62+G62+H62+I62</f>
        <v>29</v>
      </c>
      <c r="J63" s="269">
        <f>C62+D62+E62+F62+G62+H62+I62+J62</f>
        <v>39</v>
      </c>
      <c r="K63" s="269">
        <f>C62+D62+E62+F62+G62+H62+I62+J62+K62</f>
        <v>39</v>
      </c>
      <c r="L63" s="269">
        <f>C62+D62+E62+F62+G62+H62+I62+J62+K62+L62</f>
        <v>39</v>
      </c>
      <c r="M63" s="269">
        <f>C62+D62+E62+F62+G62+H62+I62+J62+K62+L62+M62</f>
        <v>39</v>
      </c>
      <c r="N63" s="269">
        <f>C62+D62+E62+F62+G62+H62+I62+J62+K62+L62+M62+N62</f>
        <v>39</v>
      </c>
      <c r="O63" s="270"/>
    </row>
    <row r="64" spans="1:16">
      <c r="A64" s="271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71" t="s">
        <v>81</v>
      </c>
      <c r="B65" s="255" t="s">
        <v>152</v>
      </c>
      <c r="C65" s="284">
        <v>0</v>
      </c>
      <c r="D65" s="284">
        <v>0</v>
      </c>
      <c r="E65" s="284">
        <v>0</v>
      </c>
      <c r="F65" s="284">
        <v>1</v>
      </c>
      <c r="G65" s="284">
        <v>1</v>
      </c>
      <c r="H65" s="284">
        <v>20</v>
      </c>
      <c r="I65" s="284">
        <v>6</v>
      </c>
      <c r="J65" s="284">
        <v>17</v>
      </c>
      <c r="K65" s="284">
        <v>8</v>
      </c>
      <c r="L65" s="284">
        <v>2</v>
      </c>
      <c r="M65" s="284">
        <v>0</v>
      </c>
      <c r="N65" s="284">
        <v>4</v>
      </c>
      <c r="O65" s="257">
        <f t="shared" ref="O65:O72" si="12">SUM(C65:N65)</f>
        <v>59</v>
      </c>
    </row>
    <row r="66" spans="1:18">
      <c r="A66" s="254"/>
      <c r="B66" s="255" t="s">
        <v>153</v>
      </c>
      <c r="C66" s="284">
        <v>3</v>
      </c>
      <c r="D66" s="284">
        <v>13</v>
      </c>
      <c r="E66" s="284">
        <v>7</v>
      </c>
      <c r="F66" s="284">
        <v>5</v>
      </c>
      <c r="G66" s="284">
        <v>5</v>
      </c>
      <c r="H66" s="284">
        <v>18</v>
      </c>
      <c r="I66" s="284">
        <v>17</v>
      </c>
      <c r="J66" s="284">
        <v>32</v>
      </c>
      <c r="K66" s="284">
        <v>8</v>
      </c>
      <c r="L66" s="284">
        <v>8</v>
      </c>
      <c r="M66" s="284">
        <v>3</v>
      </c>
      <c r="N66" s="284">
        <v>0</v>
      </c>
      <c r="O66" s="257">
        <f t="shared" si="12"/>
        <v>119</v>
      </c>
    </row>
    <row r="67" spans="1:18">
      <c r="A67" s="254"/>
      <c r="B67" s="255" t="s">
        <v>189</v>
      </c>
      <c r="C67" s="284">
        <v>0</v>
      </c>
      <c r="D67" s="284">
        <v>0</v>
      </c>
      <c r="E67" s="284">
        <v>0</v>
      </c>
      <c r="F67" s="284">
        <v>10</v>
      </c>
      <c r="G67" s="284">
        <v>28</v>
      </c>
      <c r="H67" s="284">
        <v>28</v>
      </c>
      <c r="I67" s="284">
        <v>11</v>
      </c>
      <c r="J67" s="284">
        <v>2</v>
      </c>
      <c r="K67" s="284">
        <v>6</v>
      </c>
      <c r="L67" s="284">
        <v>2</v>
      </c>
      <c r="M67" s="284">
        <v>1</v>
      </c>
      <c r="N67" s="284">
        <v>0</v>
      </c>
      <c r="O67" s="257">
        <f t="shared" si="12"/>
        <v>88</v>
      </c>
    </row>
    <row r="68" spans="1:18">
      <c r="A68" s="254"/>
      <c r="B68" s="255" t="s">
        <v>329</v>
      </c>
      <c r="C68" s="284">
        <v>0</v>
      </c>
      <c r="D68" s="284">
        <v>0</v>
      </c>
      <c r="E68" s="284">
        <v>0</v>
      </c>
      <c r="F68" s="284">
        <v>1</v>
      </c>
      <c r="G68" s="284">
        <v>0</v>
      </c>
      <c r="H68" s="284">
        <v>0</v>
      </c>
      <c r="I68" s="284">
        <v>0</v>
      </c>
      <c r="J68" s="284">
        <v>4</v>
      </c>
      <c r="K68" s="284">
        <v>1</v>
      </c>
      <c r="L68" s="284">
        <v>3</v>
      </c>
      <c r="M68" s="284">
        <v>1</v>
      </c>
      <c r="N68" s="284">
        <v>1</v>
      </c>
      <c r="O68" s="257">
        <f t="shared" si="12"/>
        <v>11</v>
      </c>
    </row>
    <row r="69" spans="1:18">
      <c r="A69" s="254"/>
      <c r="B69" s="255" t="s">
        <v>330</v>
      </c>
      <c r="C69" s="284">
        <v>4</v>
      </c>
      <c r="D69" s="284">
        <v>0</v>
      </c>
      <c r="E69" s="284">
        <v>0</v>
      </c>
      <c r="F69" s="284">
        <v>1</v>
      </c>
      <c r="G69" s="284">
        <v>1</v>
      </c>
      <c r="H69" s="284">
        <v>4</v>
      </c>
      <c r="I69" s="284">
        <v>3</v>
      </c>
      <c r="J69" s="284">
        <v>20</v>
      </c>
      <c r="K69" s="284">
        <v>21</v>
      </c>
      <c r="L69" s="284">
        <v>13</v>
      </c>
      <c r="M69" s="284">
        <v>2</v>
      </c>
      <c r="N69" s="284">
        <v>1</v>
      </c>
      <c r="O69" s="257">
        <f t="shared" si="12"/>
        <v>70</v>
      </c>
    </row>
    <row r="70" spans="1:18">
      <c r="A70" s="259"/>
      <c r="B70" s="260" t="s">
        <v>346</v>
      </c>
      <c r="C70" s="275">
        <f>MEDIAN(C65:C69)</f>
        <v>0</v>
      </c>
      <c r="D70" s="275">
        <f t="shared" ref="D70:N70" si="13">MEDIAN(D65:D69)</f>
        <v>0</v>
      </c>
      <c r="E70" s="275">
        <f t="shared" si="13"/>
        <v>0</v>
      </c>
      <c r="F70" s="275">
        <f t="shared" si="13"/>
        <v>1</v>
      </c>
      <c r="G70" s="275">
        <f t="shared" si="13"/>
        <v>1</v>
      </c>
      <c r="H70" s="275">
        <f t="shared" si="13"/>
        <v>18</v>
      </c>
      <c r="I70" s="275">
        <f t="shared" si="13"/>
        <v>6</v>
      </c>
      <c r="J70" s="275">
        <f t="shared" si="13"/>
        <v>17</v>
      </c>
      <c r="K70" s="275">
        <f t="shared" si="13"/>
        <v>8</v>
      </c>
      <c r="L70" s="275">
        <f t="shared" si="13"/>
        <v>3</v>
      </c>
      <c r="M70" s="275">
        <f t="shared" si="13"/>
        <v>1</v>
      </c>
      <c r="N70" s="275">
        <f t="shared" si="13"/>
        <v>1</v>
      </c>
      <c r="O70" s="261">
        <f t="shared" si="12"/>
        <v>56</v>
      </c>
    </row>
    <row r="71" spans="1:18">
      <c r="A71" s="254"/>
      <c r="B71" s="262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63">
        <f>O70*80/100</f>
        <v>44.8</v>
      </c>
    </row>
    <row r="72" spans="1:18">
      <c r="A72" s="254"/>
      <c r="B72" s="264" t="s">
        <v>345</v>
      </c>
      <c r="C72" s="265">
        <f>รายเดือน66!B12</f>
        <v>0</v>
      </c>
      <c r="D72" s="265">
        <f>รายเดือน66!C12</f>
        <v>1</v>
      </c>
      <c r="E72" s="265">
        <f>รายเดือน66!D12</f>
        <v>6</v>
      </c>
      <c r="F72" s="265">
        <f>รายเดือน66!E12</f>
        <v>4</v>
      </c>
      <c r="G72" s="265">
        <f>รายเดือน66!F12</f>
        <v>0</v>
      </c>
      <c r="H72" s="265">
        <f>รายเดือน66!G12</f>
        <v>7</v>
      </c>
      <c r="I72" s="265">
        <f>รายเดือน66!H12</f>
        <v>22</v>
      </c>
      <c r="J72" s="265">
        <f>รายเดือน66!I12</f>
        <v>15</v>
      </c>
      <c r="K72" s="265">
        <f>รายเดือน66!J12</f>
        <v>0</v>
      </c>
      <c r="L72" s="265">
        <f>รายเดือน66!K12</f>
        <v>0</v>
      </c>
      <c r="M72" s="265">
        <f>รายเดือน66!L12</f>
        <v>0</v>
      </c>
      <c r="N72" s="265">
        <f>รายเดือน66!M12</f>
        <v>0</v>
      </c>
      <c r="O72" s="266">
        <f t="shared" si="12"/>
        <v>55</v>
      </c>
    </row>
    <row r="73" spans="1:18">
      <c r="A73" s="276"/>
      <c r="B73" s="268" t="s">
        <v>347</v>
      </c>
      <c r="C73" s="269">
        <f>C72</f>
        <v>0</v>
      </c>
      <c r="D73" s="269">
        <f>C72+D72</f>
        <v>1</v>
      </c>
      <c r="E73" s="269">
        <f>C72+D72+E72</f>
        <v>7</v>
      </c>
      <c r="F73" s="269">
        <f>C72+D72+E72+F72</f>
        <v>11</v>
      </c>
      <c r="G73" s="269">
        <f>C72+D72+E72+F72+G72</f>
        <v>11</v>
      </c>
      <c r="H73" s="269">
        <f>C72+D72+E72+F72+G72+H72</f>
        <v>18</v>
      </c>
      <c r="I73" s="269">
        <f>C72+D72+E72+F72+G72+H72+I72</f>
        <v>40</v>
      </c>
      <c r="J73" s="269">
        <f>C72+D72+E72+F72+G72+H72+I72+J72</f>
        <v>55</v>
      </c>
      <c r="K73" s="269">
        <f>C72+D72+E72+F72+G72+H72+I72+J72+K72</f>
        <v>55</v>
      </c>
      <c r="L73" s="269">
        <f>C72+D72+E72+F72+G72+H72+I72+J72+K72+L72</f>
        <v>55</v>
      </c>
      <c r="M73" s="269">
        <f>C72+D72+E72+F72+G72+H72+I72+J72+K72+L72+M72</f>
        <v>55</v>
      </c>
      <c r="N73" s="269">
        <f>C72+D72+E72+F72+G72+H72+I72+J72+K72+L72+M72+N72</f>
        <v>55</v>
      </c>
      <c r="O73" s="270"/>
    </row>
    <row r="74" spans="1:18">
      <c r="A74" s="271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71" t="s">
        <v>82</v>
      </c>
      <c r="B75" s="255" t="s">
        <v>152</v>
      </c>
      <c r="C75" s="285">
        <v>1</v>
      </c>
      <c r="D75" s="285">
        <v>0</v>
      </c>
      <c r="E75" s="285">
        <v>0</v>
      </c>
      <c r="F75" s="285">
        <v>0</v>
      </c>
      <c r="G75" s="285">
        <v>5</v>
      </c>
      <c r="H75" s="285">
        <v>14</v>
      </c>
      <c r="I75" s="285">
        <v>18</v>
      </c>
      <c r="J75" s="285">
        <v>20</v>
      </c>
      <c r="K75" s="285">
        <v>4</v>
      </c>
      <c r="L75" s="285">
        <v>1</v>
      </c>
      <c r="M75" s="285">
        <v>6</v>
      </c>
      <c r="N75" s="285">
        <v>16</v>
      </c>
      <c r="O75" s="257">
        <f t="shared" ref="O75:O82" si="14">SUM(C75:N75)</f>
        <v>85</v>
      </c>
    </row>
    <row r="76" spans="1:18">
      <c r="A76" s="254"/>
      <c r="B76" s="255" t="s">
        <v>153</v>
      </c>
      <c r="C76" s="285">
        <v>8</v>
      </c>
      <c r="D76" s="285">
        <v>5</v>
      </c>
      <c r="E76" s="285">
        <v>13</v>
      </c>
      <c r="F76" s="285">
        <v>6</v>
      </c>
      <c r="G76" s="285">
        <v>29</v>
      </c>
      <c r="H76" s="285">
        <v>86</v>
      </c>
      <c r="I76" s="285">
        <v>85</v>
      </c>
      <c r="J76" s="285">
        <v>38</v>
      </c>
      <c r="K76" s="285">
        <v>20</v>
      </c>
      <c r="L76" s="285">
        <v>21</v>
      </c>
      <c r="M76" s="285">
        <v>21</v>
      </c>
      <c r="N76" s="285">
        <v>2</v>
      </c>
      <c r="O76" s="257">
        <f t="shared" si="14"/>
        <v>334</v>
      </c>
    </row>
    <row r="77" spans="1:18">
      <c r="A77" s="254"/>
      <c r="B77" s="255" t="s">
        <v>189</v>
      </c>
      <c r="C77" s="285">
        <v>6</v>
      </c>
      <c r="D77" s="285">
        <v>9</v>
      </c>
      <c r="E77" s="285">
        <v>10</v>
      </c>
      <c r="F77" s="285">
        <v>10</v>
      </c>
      <c r="G77" s="285">
        <v>25</v>
      </c>
      <c r="H77" s="285">
        <v>14</v>
      </c>
      <c r="I77" s="285">
        <v>27</v>
      </c>
      <c r="J77" s="285">
        <v>16</v>
      </c>
      <c r="K77" s="285">
        <v>7</v>
      </c>
      <c r="L77" s="285">
        <v>1</v>
      </c>
      <c r="M77" s="285">
        <v>1</v>
      </c>
      <c r="N77" s="285">
        <v>1</v>
      </c>
      <c r="O77" s="257">
        <f t="shared" si="14"/>
        <v>127</v>
      </c>
      <c r="R77" s="130"/>
    </row>
    <row r="78" spans="1:18">
      <c r="A78" s="254"/>
      <c r="B78" s="255" t="s">
        <v>329</v>
      </c>
      <c r="C78" s="285">
        <v>0</v>
      </c>
      <c r="D78" s="285">
        <v>0</v>
      </c>
      <c r="E78" s="285">
        <v>0</v>
      </c>
      <c r="F78" s="285">
        <v>0</v>
      </c>
      <c r="G78" s="285">
        <v>0</v>
      </c>
      <c r="H78" s="285">
        <v>0</v>
      </c>
      <c r="I78" s="285">
        <v>0</v>
      </c>
      <c r="J78" s="285">
        <v>1</v>
      </c>
      <c r="K78" s="285">
        <v>2</v>
      </c>
      <c r="L78" s="285">
        <v>3</v>
      </c>
      <c r="M78" s="285">
        <v>0</v>
      </c>
      <c r="N78" s="285">
        <v>0</v>
      </c>
      <c r="O78" s="257">
        <f t="shared" si="14"/>
        <v>6</v>
      </c>
    </row>
    <row r="79" spans="1:18">
      <c r="A79" s="254"/>
      <c r="B79" s="255" t="s">
        <v>330</v>
      </c>
      <c r="C79" s="285">
        <v>0</v>
      </c>
      <c r="D79" s="285">
        <v>0</v>
      </c>
      <c r="E79" s="285">
        <v>0</v>
      </c>
      <c r="F79" s="285">
        <v>0</v>
      </c>
      <c r="G79" s="285">
        <v>1</v>
      </c>
      <c r="H79" s="285">
        <v>2</v>
      </c>
      <c r="I79" s="285">
        <v>0</v>
      </c>
      <c r="J79" s="285">
        <v>0</v>
      </c>
      <c r="K79" s="285">
        <v>0</v>
      </c>
      <c r="L79" s="285">
        <v>0</v>
      </c>
      <c r="M79" s="285">
        <v>0</v>
      </c>
      <c r="N79" s="285">
        <v>0</v>
      </c>
      <c r="O79" s="257">
        <f t="shared" si="14"/>
        <v>3</v>
      </c>
    </row>
    <row r="80" spans="1:18">
      <c r="A80" s="259"/>
      <c r="B80" s="260" t="s">
        <v>346</v>
      </c>
      <c r="C80" s="275">
        <f>MEDIAN(C75:C79)</f>
        <v>1</v>
      </c>
      <c r="D80" s="275">
        <f t="shared" ref="D80:N80" si="15">MEDIAN(D75:D79)</f>
        <v>0</v>
      </c>
      <c r="E80" s="275">
        <f t="shared" si="15"/>
        <v>0</v>
      </c>
      <c r="F80" s="275">
        <f t="shared" si="15"/>
        <v>0</v>
      </c>
      <c r="G80" s="275">
        <f t="shared" si="15"/>
        <v>5</v>
      </c>
      <c r="H80" s="275">
        <f t="shared" si="15"/>
        <v>14</v>
      </c>
      <c r="I80" s="275">
        <f t="shared" si="15"/>
        <v>18</v>
      </c>
      <c r="J80" s="275">
        <f t="shared" si="15"/>
        <v>16</v>
      </c>
      <c r="K80" s="275">
        <f t="shared" si="15"/>
        <v>4</v>
      </c>
      <c r="L80" s="275">
        <f t="shared" si="15"/>
        <v>1</v>
      </c>
      <c r="M80" s="275">
        <f t="shared" si="15"/>
        <v>1</v>
      </c>
      <c r="N80" s="275">
        <f t="shared" si="15"/>
        <v>1</v>
      </c>
      <c r="O80" s="261">
        <f t="shared" si="14"/>
        <v>61</v>
      </c>
    </row>
    <row r="81" spans="1:16">
      <c r="A81" s="254"/>
      <c r="B81" s="262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63">
        <f>O80*80/100</f>
        <v>48.8</v>
      </c>
    </row>
    <row r="82" spans="1:16">
      <c r="A82" s="254"/>
      <c r="B82" s="264" t="s">
        <v>345</v>
      </c>
      <c r="C82" s="265">
        <f>รายเดือน66!B13</f>
        <v>0</v>
      </c>
      <c r="D82" s="265">
        <f>รายเดือน66!C13</f>
        <v>1</v>
      </c>
      <c r="E82" s="265">
        <f>รายเดือน66!D13</f>
        <v>3</v>
      </c>
      <c r="F82" s="265">
        <f>รายเดือน66!E13</f>
        <v>5</v>
      </c>
      <c r="G82" s="265">
        <f>รายเดือน66!F13</f>
        <v>6</v>
      </c>
      <c r="H82" s="265">
        <f>รายเดือน66!G13</f>
        <v>55</v>
      </c>
      <c r="I82" s="265">
        <f>รายเดือน66!H13</f>
        <v>78</v>
      </c>
      <c r="J82" s="265">
        <f>รายเดือน66!I13</f>
        <v>23</v>
      </c>
      <c r="K82" s="265">
        <f>รายเดือน66!J13</f>
        <v>0</v>
      </c>
      <c r="L82" s="265">
        <f>รายเดือน66!K13</f>
        <v>0</v>
      </c>
      <c r="M82" s="265">
        <f>รายเดือน66!L13</f>
        <v>0</v>
      </c>
      <c r="N82" s="265">
        <f>รายเดือน66!M13</f>
        <v>0</v>
      </c>
      <c r="O82" s="266">
        <f t="shared" si="14"/>
        <v>171</v>
      </c>
    </row>
    <row r="83" spans="1:16">
      <c r="A83" s="276"/>
      <c r="B83" s="268" t="s">
        <v>347</v>
      </c>
      <c r="C83" s="269">
        <f>C82</f>
        <v>0</v>
      </c>
      <c r="D83" s="269">
        <f>C82+D82</f>
        <v>1</v>
      </c>
      <c r="E83" s="269">
        <f>C82+D82+E82</f>
        <v>4</v>
      </c>
      <c r="F83" s="269">
        <f>C82+D82+E82+F82</f>
        <v>9</v>
      </c>
      <c r="G83" s="269">
        <f>C82+D82+E82+F82+G82</f>
        <v>15</v>
      </c>
      <c r="H83" s="269">
        <f>C82+D82+E82+F82+G82+H82</f>
        <v>70</v>
      </c>
      <c r="I83" s="269">
        <f>C82+D82+E82+F82+G82+H82+I82</f>
        <v>148</v>
      </c>
      <c r="J83" s="269">
        <f>C82+D82+E82+F82+G82+H82+I82+J82</f>
        <v>171</v>
      </c>
      <c r="K83" s="269">
        <f>C82+D82+E82+F82+G82+H82+I82+J82+K82</f>
        <v>171</v>
      </c>
      <c r="L83" s="269">
        <f>C82+D82+E82+F82+G82+H82+I82+J82+K82+L82</f>
        <v>171</v>
      </c>
      <c r="M83" s="269">
        <f>C82+D82+E82+F82+G82+H82+I82+J82+K82+L82+M82</f>
        <v>171</v>
      </c>
      <c r="N83" s="269">
        <f>C82+D82+E82+F82+G82+H82+I82+J82+K82+L82+M82+N82</f>
        <v>171</v>
      </c>
      <c r="O83" s="270"/>
    </row>
    <row r="84" spans="1:16">
      <c r="A84" s="271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54"/>
      <c r="B85" s="255" t="s">
        <v>152</v>
      </c>
      <c r="C85" s="286">
        <v>1</v>
      </c>
      <c r="D85" s="286">
        <v>0</v>
      </c>
      <c r="E85" s="286">
        <v>0</v>
      </c>
      <c r="F85" s="286">
        <v>0</v>
      </c>
      <c r="G85" s="286">
        <v>3</v>
      </c>
      <c r="H85" s="286">
        <v>24</v>
      </c>
      <c r="I85" s="286">
        <v>21</v>
      </c>
      <c r="J85" s="286">
        <v>12</v>
      </c>
      <c r="K85" s="286">
        <v>17</v>
      </c>
      <c r="L85" s="286">
        <v>9</v>
      </c>
      <c r="M85" s="286">
        <v>3</v>
      </c>
      <c r="N85" s="286">
        <v>2</v>
      </c>
      <c r="O85" s="257">
        <f t="shared" ref="O85:O92" si="16">SUM(C85:N85)</f>
        <v>92</v>
      </c>
    </row>
    <row r="86" spans="1:16">
      <c r="A86" s="254"/>
      <c r="B86" s="255" t="s">
        <v>153</v>
      </c>
      <c r="C86" s="286">
        <v>13</v>
      </c>
      <c r="D86" s="286">
        <v>9</v>
      </c>
      <c r="E86" s="286">
        <v>7</v>
      </c>
      <c r="F86" s="286">
        <v>12</v>
      </c>
      <c r="G86" s="286">
        <v>28</v>
      </c>
      <c r="H86" s="286">
        <v>41</v>
      </c>
      <c r="I86" s="286">
        <v>48</v>
      </c>
      <c r="J86" s="286">
        <v>36</v>
      </c>
      <c r="K86" s="286">
        <v>21</v>
      </c>
      <c r="L86" s="286">
        <v>23</v>
      </c>
      <c r="M86" s="286">
        <v>9</v>
      </c>
      <c r="N86" s="286">
        <v>1</v>
      </c>
      <c r="O86" s="257">
        <f t="shared" si="16"/>
        <v>248</v>
      </c>
    </row>
    <row r="87" spans="1:16">
      <c r="A87" s="254"/>
      <c r="B87" s="255" t="s">
        <v>189</v>
      </c>
      <c r="C87" s="286">
        <v>5</v>
      </c>
      <c r="D87" s="286">
        <v>5</v>
      </c>
      <c r="E87" s="286">
        <v>2</v>
      </c>
      <c r="F87" s="286">
        <v>14</v>
      </c>
      <c r="G87" s="286">
        <v>5</v>
      </c>
      <c r="H87" s="286">
        <v>18</v>
      </c>
      <c r="I87" s="286">
        <v>30</v>
      </c>
      <c r="J87" s="286">
        <v>33</v>
      </c>
      <c r="K87" s="286">
        <v>13</v>
      </c>
      <c r="L87" s="286">
        <v>0</v>
      </c>
      <c r="M87" s="286">
        <v>0</v>
      </c>
      <c r="N87" s="286">
        <v>0</v>
      </c>
      <c r="O87" s="257">
        <f t="shared" si="16"/>
        <v>125</v>
      </c>
    </row>
    <row r="88" spans="1:16">
      <c r="A88" s="254"/>
      <c r="B88" s="255" t="s">
        <v>329</v>
      </c>
      <c r="C88" s="286">
        <v>0</v>
      </c>
      <c r="D88" s="286">
        <v>0</v>
      </c>
      <c r="E88" s="286">
        <v>0</v>
      </c>
      <c r="F88" s="286">
        <v>2</v>
      </c>
      <c r="G88" s="286">
        <v>1</v>
      </c>
      <c r="H88" s="286">
        <v>0</v>
      </c>
      <c r="I88" s="286">
        <v>0</v>
      </c>
      <c r="J88" s="286">
        <v>1</v>
      </c>
      <c r="K88" s="286">
        <v>2</v>
      </c>
      <c r="L88" s="286">
        <v>0</v>
      </c>
      <c r="M88" s="286">
        <v>0</v>
      </c>
      <c r="N88" s="286">
        <v>0</v>
      </c>
      <c r="O88" s="257">
        <f t="shared" si="16"/>
        <v>6</v>
      </c>
    </row>
    <row r="89" spans="1:16">
      <c r="A89" s="254"/>
      <c r="B89" s="255" t="s">
        <v>330</v>
      </c>
      <c r="C89" s="286">
        <v>1</v>
      </c>
      <c r="D89" s="286">
        <v>0</v>
      </c>
      <c r="E89" s="286">
        <v>0</v>
      </c>
      <c r="F89" s="286">
        <v>0</v>
      </c>
      <c r="G89" s="286">
        <v>2</v>
      </c>
      <c r="H89" s="286">
        <v>7</v>
      </c>
      <c r="I89" s="286">
        <v>6</v>
      </c>
      <c r="J89" s="286">
        <v>3</v>
      </c>
      <c r="K89" s="286">
        <v>5</v>
      </c>
      <c r="L89" s="286">
        <v>7</v>
      </c>
      <c r="M89" s="286">
        <v>6</v>
      </c>
      <c r="N89" s="286">
        <v>1</v>
      </c>
      <c r="O89" s="257">
        <f t="shared" si="16"/>
        <v>38</v>
      </c>
    </row>
    <row r="90" spans="1:16">
      <c r="A90" s="259"/>
      <c r="B90" s="260" t="s">
        <v>346</v>
      </c>
      <c r="C90" s="275">
        <f>MEDIAN(C85:C89)</f>
        <v>1</v>
      </c>
      <c r="D90" s="275">
        <f t="shared" ref="D90:N90" si="17">MEDIAN(D85:D89)</f>
        <v>0</v>
      </c>
      <c r="E90" s="275">
        <f t="shared" si="17"/>
        <v>0</v>
      </c>
      <c r="F90" s="275">
        <f t="shared" si="17"/>
        <v>2</v>
      </c>
      <c r="G90" s="275">
        <f t="shared" si="17"/>
        <v>3</v>
      </c>
      <c r="H90" s="275">
        <f t="shared" si="17"/>
        <v>18</v>
      </c>
      <c r="I90" s="275">
        <f t="shared" si="17"/>
        <v>21</v>
      </c>
      <c r="J90" s="275">
        <f t="shared" si="17"/>
        <v>12</v>
      </c>
      <c r="K90" s="275">
        <f t="shared" si="17"/>
        <v>13</v>
      </c>
      <c r="L90" s="275">
        <f t="shared" si="17"/>
        <v>7</v>
      </c>
      <c r="M90" s="275">
        <f t="shared" si="17"/>
        <v>3</v>
      </c>
      <c r="N90" s="275">
        <f t="shared" si="17"/>
        <v>1</v>
      </c>
      <c r="O90" s="261">
        <f t="shared" si="16"/>
        <v>81</v>
      </c>
    </row>
    <row r="91" spans="1:16">
      <c r="A91" s="254"/>
      <c r="B91" s="262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63">
        <f>O90*80/100</f>
        <v>64.8</v>
      </c>
    </row>
    <row r="92" spans="1:16">
      <c r="A92" s="254"/>
      <c r="B92" s="264" t="s">
        <v>345</v>
      </c>
      <c r="C92" s="265">
        <f>รายเดือน66!B16</f>
        <v>2</v>
      </c>
      <c r="D92" s="265">
        <f>รายเดือน66!C16</f>
        <v>5</v>
      </c>
      <c r="E92" s="265">
        <f>รายเดือน66!D16</f>
        <v>6</v>
      </c>
      <c r="F92" s="265">
        <f>รายเดือน66!E16</f>
        <v>4</v>
      </c>
      <c r="G92" s="265">
        <f>รายเดือน66!F16</f>
        <v>3</v>
      </c>
      <c r="H92" s="265">
        <f>รายเดือน66!G16</f>
        <v>1</v>
      </c>
      <c r="I92" s="265">
        <f>รายเดือน66!H16</f>
        <v>18</v>
      </c>
      <c r="J92" s="265">
        <f>รายเดือน66!I16</f>
        <v>7</v>
      </c>
      <c r="K92" s="265">
        <f>รายเดือน66!J16</f>
        <v>0</v>
      </c>
      <c r="L92" s="265">
        <f>รายเดือน66!K16</f>
        <v>0</v>
      </c>
      <c r="M92" s="265">
        <f>รายเดือน66!L16</f>
        <v>0</v>
      </c>
      <c r="N92" s="265">
        <f>รายเดือน66!M16</f>
        <v>0</v>
      </c>
      <c r="O92" s="266">
        <f t="shared" si="16"/>
        <v>46</v>
      </c>
    </row>
    <row r="93" spans="1:16">
      <c r="A93" s="276"/>
      <c r="B93" s="268" t="s">
        <v>347</v>
      </c>
      <c r="C93" s="269">
        <f>C92</f>
        <v>2</v>
      </c>
      <c r="D93" s="269">
        <f>C92+D92</f>
        <v>7</v>
      </c>
      <c r="E93" s="269">
        <f>C92+D92+E92</f>
        <v>13</v>
      </c>
      <c r="F93" s="269">
        <f>C92+D92+E92+F92</f>
        <v>17</v>
      </c>
      <c r="G93" s="269">
        <f>C92+D92+E92+F92+G92</f>
        <v>20</v>
      </c>
      <c r="H93" s="269">
        <f>C92+D92+E92+F92+G92+H92</f>
        <v>21</v>
      </c>
      <c r="I93" s="269">
        <f>C92+D92+E92+F92+G92+H92+I92</f>
        <v>39</v>
      </c>
      <c r="J93" s="269">
        <f>C92+D92+E92+F92+G92+H92+I92+J92</f>
        <v>46</v>
      </c>
      <c r="K93" s="269">
        <f>C92+D92+E92+F92+G92+H92+I92+J92+K92</f>
        <v>46</v>
      </c>
      <c r="L93" s="269">
        <f>C92+D92+E92+F92+G92+H92+I92+J92+K92+L92</f>
        <v>46</v>
      </c>
      <c r="M93" s="269">
        <f>C92+D92+E92+F92+G92+H92+I92+J92+K92+L92+M92</f>
        <v>46</v>
      </c>
      <c r="N93" s="269">
        <f>C92+D92+E92+F92+G92+H92+I92+J92+K92+L92+M92+N92</f>
        <v>46</v>
      </c>
      <c r="O93" s="270"/>
    </row>
    <row r="94" spans="1:16">
      <c r="A94" s="271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54"/>
      <c r="B95" s="255" t="s">
        <v>152</v>
      </c>
      <c r="C95" s="287">
        <v>1</v>
      </c>
      <c r="D95" s="287">
        <v>0</v>
      </c>
      <c r="E95" s="287">
        <v>1</v>
      </c>
      <c r="F95" s="287">
        <v>2</v>
      </c>
      <c r="G95" s="287">
        <v>22</v>
      </c>
      <c r="H95" s="287">
        <v>60</v>
      </c>
      <c r="I95" s="287">
        <v>51</v>
      </c>
      <c r="J95" s="287">
        <v>33</v>
      </c>
      <c r="K95" s="287">
        <v>25</v>
      </c>
      <c r="L95" s="287">
        <v>2</v>
      </c>
      <c r="M95" s="287">
        <v>5</v>
      </c>
      <c r="N95" s="287">
        <v>10</v>
      </c>
      <c r="O95" s="257">
        <f t="shared" ref="O95:O102" si="18">SUM(C95:N95)</f>
        <v>212</v>
      </c>
    </row>
    <row r="96" spans="1:16">
      <c r="A96" s="254"/>
      <c r="B96" s="255" t="s">
        <v>153</v>
      </c>
      <c r="C96" s="287">
        <v>4</v>
      </c>
      <c r="D96" s="287">
        <v>10</v>
      </c>
      <c r="E96" s="287">
        <v>9</v>
      </c>
      <c r="F96" s="287">
        <v>8</v>
      </c>
      <c r="G96" s="287">
        <v>36</v>
      </c>
      <c r="H96" s="287">
        <v>77</v>
      </c>
      <c r="I96" s="287">
        <v>50</v>
      </c>
      <c r="J96" s="287">
        <v>32</v>
      </c>
      <c r="K96" s="287">
        <v>65</v>
      </c>
      <c r="L96" s="287">
        <v>35</v>
      </c>
      <c r="M96" s="287">
        <v>17</v>
      </c>
      <c r="N96" s="287">
        <v>12</v>
      </c>
      <c r="O96" s="257">
        <f t="shared" si="18"/>
        <v>355</v>
      </c>
    </row>
    <row r="97" spans="1:16">
      <c r="A97" s="254"/>
      <c r="B97" s="255" t="s">
        <v>189</v>
      </c>
      <c r="C97" s="287">
        <v>6</v>
      </c>
      <c r="D97" s="287">
        <v>3</v>
      </c>
      <c r="E97" s="287">
        <v>3</v>
      </c>
      <c r="F97" s="287">
        <v>7</v>
      </c>
      <c r="G97" s="287">
        <v>18</v>
      </c>
      <c r="H97" s="287">
        <v>28</v>
      </c>
      <c r="I97" s="287">
        <v>15</v>
      </c>
      <c r="J97" s="287">
        <v>14</v>
      </c>
      <c r="K97" s="287">
        <v>16</v>
      </c>
      <c r="L97" s="287">
        <v>9</v>
      </c>
      <c r="M97" s="287">
        <v>3</v>
      </c>
      <c r="N97" s="287">
        <v>0</v>
      </c>
      <c r="O97" s="257">
        <f t="shared" si="18"/>
        <v>122</v>
      </c>
    </row>
    <row r="98" spans="1:16">
      <c r="A98" s="254"/>
      <c r="B98" s="255" t="s">
        <v>329</v>
      </c>
      <c r="C98" s="287">
        <v>0</v>
      </c>
      <c r="D98" s="287">
        <v>0</v>
      </c>
      <c r="E98" s="287">
        <v>2</v>
      </c>
      <c r="F98" s="287">
        <v>0</v>
      </c>
      <c r="G98" s="287">
        <v>1</v>
      </c>
      <c r="H98" s="287">
        <v>6</v>
      </c>
      <c r="I98" s="287">
        <v>8</v>
      </c>
      <c r="J98" s="287">
        <v>12</v>
      </c>
      <c r="K98" s="287">
        <v>0</v>
      </c>
      <c r="L98" s="287">
        <v>8</v>
      </c>
      <c r="M98" s="287">
        <v>1</v>
      </c>
      <c r="N98" s="287">
        <v>1</v>
      </c>
      <c r="O98" s="257">
        <f t="shared" si="18"/>
        <v>39</v>
      </c>
    </row>
    <row r="99" spans="1:16">
      <c r="A99" s="254"/>
      <c r="B99" s="255" t="s">
        <v>330</v>
      </c>
      <c r="C99" s="287">
        <v>4</v>
      </c>
      <c r="D99" s="287">
        <v>4</v>
      </c>
      <c r="E99" s="287">
        <v>0</v>
      </c>
      <c r="F99" s="287">
        <v>0</v>
      </c>
      <c r="G99" s="287">
        <v>0</v>
      </c>
      <c r="H99" s="287">
        <v>3</v>
      </c>
      <c r="I99" s="287">
        <v>10</v>
      </c>
      <c r="J99" s="287">
        <v>17</v>
      </c>
      <c r="K99" s="287">
        <v>11</v>
      </c>
      <c r="L99" s="287">
        <v>1</v>
      </c>
      <c r="M99" s="287">
        <v>2</v>
      </c>
      <c r="N99" s="287">
        <v>1</v>
      </c>
      <c r="O99" s="257">
        <f t="shared" si="18"/>
        <v>53</v>
      </c>
    </row>
    <row r="100" spans="1:16">
      <c r="A100" s="259"/>
      <c r="B100" s="260" t="s">
        <v>346</v>
      </c>
      <c r="C100" s="275">
        <f>MEDIAN(C95:C99)</f>
        <v>4</v>
      </c>
      <c r="D100" s="275">
        <f t="shared" ref="D100:N100" si="19">MEDIAN(D95:D99)</f>
        <v>3</v>
      </c>
      <c r="E100" s="275">
        <f t="shared" si="19"/>
        <v>2</v>
      </c>
      <c r="F100" s="275">
        <f t="shared" si="19"/>
        <v>2</v>
      </c>
      <c r="G100" s="275">
        <f t="shared" si="19"/>
        <v>18</v>
      </c>
      <c r="H100" s="275">
        <f t="shared" si="19"/>
        <v>28</v>
      </c>
      <c r="I100" s="275">
        <f t="shared" si="19"/>
        <v>15</v>
      </c>
      <c r="J100" s="275">
        <f t="shared" si="19"/>
        <v>17</v>
      </c>
      <c r="K100" s="275">
        <f t="shared" si="19"/>
        <v>16</v>
      </c>
      <c r="L100" s="275">
        <f t="shared" si="19"/>
        <v>8</v>
      </c>
      <c r="M100" s="275">
        <f t="shared" si="19"/>
        <v>3</v>
      </c>
      <c r="N100" s="275">
        <f t="shared" si="19"/>
        <v>1</v>
      </c>
      <c r="O100" s="261">
        <f t="shared" si="18"/>
        <v>117</v>
      </c>
    </row>
    <row r="101" spans="1:16">
      <c r="A101" s="254"/>
      <c r="B101" s="262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63">
        <f>O100*80/100</f>
        <v>93.6</v>
      </c>
    </row>
    <row r="102" spans="1:16">
      <c r="A102" s="254"/>
      <c r="B102" s="264" t="s">
        <v>345</v>
      </c>
      <c r="C102" s="265">
        <f>รายเดือน66!B17</f>
        <v>1</v>
      </c>
      <c r="D102" s="265">
        <f>รายเดือน66!C17</f>
        <v>0</v>
      </c>
      <c r="E102" s="265">
        <f>รายเดือน66!D17</f>
        <v>1</v>
      </c>
      <c r="F102" s="265">
        <f>รายเดือน66!E17</f>
        <v>2</v>
      </c>
      <c r="G102" s="265">
        <f>รายเดือน66!F17</f>
        <v>2</v>
      </c>
      <c r="H102" s="265">
        <f>รายเดือน66!G17</f>
        <v>12</v>
      </c>
      <c r="I102" s="265">
        <f>รายเดือน66!H17</f>
        <v>64</v>
      </c>
      <c r="J102" s="265">
        <f>รายเดือน66!I17</f>
        <v>21</v>
      </c>
      <c r="K102" s="265">
        <f>รายเดือน66!J17</f>
        <v>0</v>
      </c>
      <c r="L102" s="265">
        <f>รายเดือน66!K17</f>
        <v>0</v>
      </c>
      <c r="M102" s="265">
        <f>รายเดือน66!L17</f>
        <v>0</v>
      </c>
      <c r="N102" s="265">
        <f>รายเดือน66!M17</f>
        <v>0</v>
      </c>
      <c r="O102" s="266">
        <f t="shared" si="18"/>
        <v>103</v>
      </c>
    </row>
    <row r="103" spans="1:16">
      <c r="A103" s="276"/>
      <c r="B103" s="268" t="s">
        <v>347</v>
      </c>
      <c r="C103" s="269">
        <f>C102</f>
        <v>1</v>
      </c>
      <c r="D103" s="269">
        <f>C102+D102</f>
        <v>1</v>
      </c>
      <c r="E103" s="269">
        <f>C102+D102+E102</f>
        <v>2</v>
      </c>
      <c r="F103" s="269">
        <f>C102+D102+E102+F102</f>
        <v>4</v>
      </c>
      <c r="G103" s="269">
        <f>C102+D102+E102+F102+G102</f>
        <v>6</v>
      </c>
      <c r="H103" s="269">
        <f>C102+D102+E102+F102+G102+H102</f>
        <v>18</v>
      </c>
      <c r="I103" s="269">
        <f>C102+D102+E102+F102+G102+H102+I102</f>
        <v>82</v>
      </c>
      <c r="J103" s="269">
        <f>C102+D102+E102+F102+G102+H102+I102+J102</f>
        <v>103</v>
      </c>
      <c r="K103" s="269">
        <f>C102+D102+E102+F102+G102+H102+I102+J102+K102</f>
        <v>103</v>
      </c>
      <c r="L103" s="269">
        <f>C102+D102+E102+F102+G102+H102+I102+J102+K102+L102</f>
        <v>103</v>
      </c>
      <c r="M103" s="269">
        <f>C102+D102+E102+F102+G102+H102+I102+J102+K102+L102+M102</f>
        <v>103</v>
      </c>
      <c r="N103" s="269">
        <f>C102+D102+E102+F102+G102+H102+I102+J102+K102+L102+M102+N102</f>
        <v>103</v>
      </c>
      <c r="O103" s="270"/>
    </row>
    <row r="104" spans="1:16">
      <c r="A104" s="271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54"/>
      <c r="B105" s="255" t="s">
        <v>152</v>
      </c>
      <c r="C105" s="288">
        <v>1</v>
      </c>
      <c r="D105" s="288">
        <v>1</v>
      </c>
      <c r="E105" s="288">
        <v>1</v>
      </c>
      <c r="F105" s="288">
        <v>8</v>
      </c>
      <c r="G105" s="288">
        <v>19</v>
      </c>
      <c r="H105" s="288">
        <v>17</v>
      </c>
      <c r="I105" s="288">
        <v>6</v>
      </c>
      <c r="J105" s="288">
        <v>4</v>
      </c>
      <c r="K105" s="288">
        <v>1</v>
      </c>
      <c r="L105" s="288">
        <v>2</v>
      </c>
      <c r="M105" s="288">
        <v>1</v>
      </c>
      <c r="N105" s="288">
        <v>0</v>
      </c>
      <c r="O105" s="257">
        <f t="shared" ref="O105:O112" si="20">SUM(C105:N105)</f>
        <v>61</v>
      </c>
    </row>
    <row r="106" spans="1:16">
      <c r="A106" s="254"/>
      <c r="B106" s="255" t="s">
        <v>153</v>
      </c>
      <c r="C106" s="288">
        <v>0</v>
      </c>
      <c r="D106" s="288">
        <v>2</v>
      </c>
      <c r="E106" s="288">
        <v>1</v>
      </c>
      <c r="F106" s="288">
        <v>0</v>
      </c>
      <c r="G106" s="288">
        <v>11</v>
      </c>
      <c r="H106" s="288">
        <v>46</v>
      </c>
      <c r="I106" s="288">
        <v>70</v>
      </c>
      <c r="J106" s="288">
        <v>32</v>
      </c>
      <c r="K106" s="288">
        <v>13</v>
      </c>
      <c r="L106" s="288">
        <v>12</v>
      </c>
      <c r="M106" s="288">
        <v>2</v>
      </c>
      <c r="N106" s="288">
        <v>1</v>
      </c>
      <c r="O106" s="257">
        <f t="shared" si="20"/>
        <v>190</v>
      </c>
    </row>
    <row r="107" spans="1:16">
      <c r="A107" s="254"/>
      <c r="B107" s="255" t="s">
        <v>189</v>
      </c>
      <c r="C107" s="288">
        <v>1</v>
      </c>
      <c r="D107" s="288">
        <v>7</v>
      </c>
      <c r="E107" s="288">
        <v>2</v>
      </c>
      <c r="F107" s="288">
        <v>1</v>
      </c>
      <c r="G107" s="288">
        <v>1</v>
      </c>
      <c r="H107" s="288">
        <v>8</v>
      </c>
      <c r="I107" s="288">
        <v>17</v>
      </c>
      <c r="J107" s="288">
        <v>28</v>
      </c>
      <c r="K107" s="288">
        <v>13</v>
      </c>
      <c r="L107" s="288">
        <v>1</v>
      </c>
      <c r="M107" s="288">
        <v>2</v>
      </c>
      <c r="N107" s="288">
        <v>1</v>
      </c>
      <c r="O107" s="257">
        <f t="shared" si="20"/>
        <v>82</v>
      </c>
    </row>
    <row r="108" spans="1:16">
      <c r="A108" s="254"/>
      <c r="B108" s="255" t="s">
        <v>329</v>
      </c>
      <c r="C108" s="288">
        <v>0</v>
      </c>
      <c r="D108" s="288">
        <v>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1</v>
      </c>
      <c r="L108" s="288">
        <v>1</v>
      </c>
      <c r="M108" s="288">
        <v>1</v>
      </c>
      <c r="N108" s="288">
        <v>0</v>
      </c>
      <c r="O108" s="257">
        <f t="shared" si="20"/>
        <v>3</v>
      </c>
    </row>
    <row r="109" spans="1:16">
      <c r="A109" s="254"/>
      <c r="B109" s="255" t="s">
        <v>330</v>
      </c>
      <c r="C109" s="288">
        <v>0</v>
      </c>
      <c r="D109" s="288">
        <v>2</v>
      </c>
      <c r="E109" s="288">
        <v>0</v>
      </c>
      <c r="F109" s="288">
        <v>1</v>
      </c>
      <c r="G109" s="288">
        <v>0</v>
      </c>
      <c r="H109" s="288">
        <v>3</v>
      </c>
      <c r="I109" s="288">
        <v>2</v>
      </c>
      <c r="J109" s="288">
        <v>4</v>
      </c>
      <c r="K109" s="288">
        <v>6</v>
      </c>
      <c r="L109" s="288">
        <v>0</v>
      </c>
      <c r="M109" s="288">
        <v>1</v>
      </c>
      <c r="N109" s="288">
        <v>0</v>
      </c>
      <c r="O109" s="257">
        <f t="shared" si="20"/>
        <v>19</v>
      </c>
    </row>
    <row r="110" spans="1:16">
      <c r="A110" s="259"/>
      <c r="B110" s="260" t="s">
        <v>346</v>
      </c>
      <c r="C110" s="275">
        <f>MEDIAN(C105:C109)</f>
        <v>0</v>
      </c>
      <c r="D110" s="275">
        <f t="shared" ref="D110:N110" si="21">MEDIAN(D105:D109)</f>
        <v>2</v>
      </c>
      <c r="E110" s="275">
        <f t="shared" si="21"/>
        <v>1</v>
      </c>
      <c r="F110" s="275">
        <f t="shared" si="21"/>
        <v>1</v>
      </c>
      <c r="G110" s="275">
        <f t="shared" si="21"/>
        <v>1</v>
      </c>
      <c r="H110" s="275">
        <f t="shared" si="21"/>
        <v>8</v>
      </c>
      <c r="I110" s="275">
        <f t="shared" si="21"/>
        <v>6</v>
      </c>
      <c r="J110" s="275">
        <f t="shared" si="21"/>
        <v>4</v>
      </c>
      <c r="K110" s="275">
        <f t="shared" si="21"/>
        <v>6</v>
      </c>
      <c r="L110" s="275">
        <f t="shared" si="21"/>
        <v>1</v>
      </c>
      <c r="M110" s="275">
        <f t="shared" si="21"/>
        <v>1</v>
      </c>
      <c r="N110" s="275">
        <f t="shared" si="21"/>
        <v>0</v>
      </c>
      <c r="O110" s="261">
        <f t="shared" si="20"/>
        <v>31</v>
      </c>
    </row>
    <row r="111" spans="1:16">
      <c r="A111" s="254"/>
      <c r="B111" s="262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63">
        <f>O110*80/100</f>
        <v>24.8</v>
      </c>
    </row>
    <row r="112" spans="1:16">
      <c r="A112" s="254"/>
      <c r="B112" s="264" t="s">
        <v>345</v>
      </c>
      <c r="C112" s="265">
        <f>รายเดือน66!B20</f>
        <v>0</v>
      </c>
      <c r="D112" s="265">
        <f>รายเดือน66!C20</f>
        <v>8</v>
      </c>
      <c r="E112" s="265">
        <f>รายเดือน66!D20</f>
        <v>1</v>
      </c>
      <c r="F112" s="265">
        <f>รายเดือน66!E20</f>
        <v>0</v>
      </c>
      <c r="G112" s="265">
        <f>รายเดือน66!F20</f>
        <v>1</v>
      </c>
      <c r="H112" s="265">
        <f>รายเดือน66!G20</f>
        <v>0</v>
      </c>
      <c r="I112" s="265">
        <f>รายเดือน66!H20</f>
        <v>4</v>
      </c>
      <c r="J112" s="265">
        <f>รายเดือน66!I20</f>
        <v>1</v>
      </c>
      <c r="K112" s="265">
        <f>รายเดือน66!J20</f>
        <v>0</v>
      </c>
      <c r="L112" s="265">
        <f>รายเดือน66!K20</f>
        <v>0</v>
      </c>
      <c r="M112" s="265">
        <f>รายเดือน66!L20</f>
        <v>0</v>
      </c>
      <c r="N112" s="265">
        <f>รายเดือน66!M20</f>
        <v>0</v>
      </c>
      <c r="O112" s="266">
        <f t="shared" si="20"/>
        <v>15</v>
      </c>
    </row>
    <row r="113" spans="1:16">
      <c r="A113" s="254"/>
      <c r="B113" s="268" t="s">
        <v>347</v>
      </c>
      <c r="C113" s="269">
        <v>0</v>
      </c>
      <c r="D113" s="269">
        <f>C112+D112</f>
        <v>8</v>
      </c>
      <c r="E113" s="269">
        <f>C112+D112+E112</f>
        <v>9</v>
      </c>
      <c r="F113" s="269">
        <f>C112+D112+E112+F112</f>
        <v>9</v>
      </c>
      <c r="G113" s="269">
        <f>C112+D112+E112+F112+G112</f>
        <v>10</v>
      </c>
      <c r="H113" s="269">
        <f>C112+D112+E112+F112+G112+H112</f>
        <v>10</v>
      </c>
      <c r="I113" s="269">
        <f>C112+D112+E112+F112+G112+H112+I112</f>
        <v>14</v>
      </c>
      <c r="J113" s="269">
        <f>C112+D112+E112+F112+G112+H112+I112+J112</f>
        <v>15</v>
      </c>
      <c r="K113" s="269">
        <f>C112+D112+E112+F112+G112+H112+I112+J112+K112</f>
        <v>15</v>
      </c>
      <c r="L113" s="269">
        <f>C112+D112+E112+F112+G112+H112+I112+J112+K112+L112</f>
        <v>15</v>
      </c>
      <c r="M113" s="269">
        <f>C112+D112+E112+F112+G112+H112+I112+J112+K112+L112+M112</f>
        <v>15</v>
      </c>
      <c r="N113" s="269">
        <f>C112+D112+E112+F112+G112+H112+I112+J112+K112+L112+M112+N112</f>
        <v>15</v>
      </c>
      <c r="O113" s="270"/>
    </row>
    <row r="114" spans="1:16">
      <c r="A114" s="271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54"/>
      <c r="B115" s="255" t="s">
        <v>152</v>
      </c>
      <c r="C115" s="289">
        <v>0</v>
      </c>
      <c r="D115" s="289">
        <v>0</v>
      </c>
      <c r="E115" s="289">
        <v>0</v>
      </c>
      <c r="F115" s="289">
        <v>0</v>
      </c>
      <c r="G115" s="289">
        <v>1</v>
      </c>
      <c r="H115" s="289">
        <v>6</v>
      </c>
      <c r="I115" s="289">
        <v>4</v>
      </c>
      <c r="J115" s="289">
        <v>9</v>
      </c>
      <c r="K115" s="289">
        <v>9</v>
      </c>
      <c r="L115" s="289">
        <v>1</v>
      </c>
      <c r="M115" s="289">
        <v>2</v>
      </c>
      <c r="N115" s="289">
        <v>0</v>
      </c>
      <c r="O115" s="257">
        <v>32</v>
      </c>
    </row>
    <row r="116" spans="1:16">
      <c r="A116" s="254"/>
      <c r="B116" s="255" t="s">
        <v>153</v>
      </c>
      <c r="C116" s="289">
        <v>1</v>
      </c>
      <c r="D116" s="289">
        <v>3</v>
      </c>
      <c r="E116" s="289">
        <v>1</v>
      </c>
      <c r="F116" s="289">
        <v>2</v>
      </c>
      <c r="G116" s="289">
        <v>4</v>
      </c>
      <c r="H116" s="289">
        <v>19</v>
      </c>
      <c r="I116" s="289">
        <v>19</v>
      </c>
      <c r="J116" s="289">
        <v>24</v>
      </c>
      <c r="K116" s="289">
        <v>16</v>
      </c>
      <c r="L116" s="289">
        <v>2</v>
      </c>
      <c r="M116" s="289">
        <v>7</v>
      </c>
      <c r="N116" s="289">
        <v>2</v>
      </c>
      <c r="O116" s="257">
        <v>100</v>
      </c>
    </row>
    <row r="117" spans="1:16">
      <c r="A117" s="254"/>
      <c r="B117" s="255" t="s">
        <v>189</v>
      </c>
      <c r="C117" s="289">
        <v>0</v>
      </c>
      <c r="D117" s="289">
        <v>0</v>
      </c>
      <c r="E117" s="289">
        <v>4</v>
      </c>
      <c r="F117" s="289">
        <v>9</v>
      </c>
      <c r="G117" s="289">
        <v>13</v>
      </c>
      <c r="H117" s="289">
        <v>9</v>
      </c>
      <c r="I117" s="289">
        <v>30</v>
      </c>
      <c r="J117" s="289">
        <v>24</v>
      </c>
      <c r="K117" s="289">
        <v>18</v>
      </c>
      <c r="L117" s="289">
        <v>4</v>
      </c>
      <c r="M117" s="289">
        <v>2</v>
      </c>
      <c r="N117" s="289">
        <v>1</v>
      </c>
      <c r="O117" s="257">
        <v>114</v>
      </c>
    </row>
    <row r="118" spans="1:16">
      <c r="A118" s="254"/>
      <c r="B118" s="255" t="s">
        <v>329</v>
      </c>
      <c r="C118" s="289">
        <v>1</v>
      </c>
      <c r="D118" s="289">
        <v>0</v>
      </c>
      <c r="E118" s="289">
        <v>2</v>
      </c>
      <c r="F118" s="289">
        <v>0</v>
      </c>
      <c r="G118" s="289">
        <v>1</v>
      </c>
      <c r="H118" s="289">
        <v>13</v>
      </c>
      <c r="I118" s="289">
        <v>10</v>
      </c>
      <c r="J118" s="289">
        <v>6</v>
      </c>
      <c r="K118" s="289">
        <v>13</v>
      </c>
      <c r="L118" s="289">
        <v>8</v>
      </c>
      <c r="M118" s="289">
        <v>1</v>
      </c>
      <c r="N118" s="289">
        <v>1</v>
      </c>
      <c r="O118" s="257">
        <v>56</v>
      </c>
    </row>
    <row r="119" spans="1:16">
      <c r="A119" s="254"/>
      <c r="B119" s="255" t="s">
        <v>330</v>
      </c>
      <c r="C119" s="289">
        <v>3</v>
      </c>
      <c r="D119" s="289">
        <v>0</v>
      </c>
      <c r="E119" s="289">
        <v>0</v>
      </c>
      <c r="F119" s="289">
        <v>2</v>
      </c>
      <c r="G119" s="289">
        <v>4</v>
      </c>
      <c r="H119" s="289">
        <v>3</v>
      </c>
      <c r="I119" s="289">
        <v>2</v>
      </c>
      <c r="J119" s="289">
        <v>1</v>
      </c>
      <c r="K119" s="289">
        <v>1</v>
      </c>
      <c r="L119" s="289">
        <v>2</v>
      </c>
      <c r="M119" s="289">
        <v>3</v>
      </c>
      <c r="N119" s="289">
        <v>1</v>
      </c>
      <c r="O119" s="257">
        <v>56</v>
      </c>
    </row>
    <row r="120" spans="1:16">
      <c r="A120" s="259"/>
      <c r="B120" s="260" t="s">
        <v>346</v>
      </c>
      <c r="C120" s="275">
        <f>MEDIAN(C115:C119)</f>
        <v>1</v>
      </c>
      <c r="D120" s="275">
        <f t="shared" ref="D120:N120" si="22">MEDIAN(D115:D119)</f>
        <v>0</v>
      </c>
      <c r="E120" s="275">
        <f t="shared" si="22"/>
        <v>1</v>
      </c>
      <c r="F120" s="275">
        <f t="shared" si="22"/>
        <v>2</v>
      </c>
      <c r="G120" s="275">
        <f t="shared" si="22"/>
        <v>4</v>
      </c>
      <c r="H120" s="275">
        <f t="shared" si="22"/>
        <v>9</v>
      </c>
      <c r="I120" s="275">
        <f t="shared" si="22"/>
        <v>10</v>
      </c>
      <c r="J120" s="275">
        <f t="shared" si="22"/>
        <v>9</v>
      </c>
      <c r="K120" s="275">
        <f t="shared" si="22"/>
        <v>13</v>
      </c>
      <c r="L120" s="275">
        <f t="shared" si="22"/>
        <v>2</v>
      </c>
      <c r="M120" s="275">
        <f t="shared" si="22"/>
        <v>2</v>
      </c>
      <c r="N120" s="275">
        <f t="shared" si="22"/>
        <v>1</v>
      </c>
      <c r="O120" s="261">
        <f>SUM(C120:N120)</f>
        <v>54</v>
      </c>
    </row>
    <row r="121" spans="1:16">
      <c r="A121" s="254"/>
      <c r="B121" s="262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63">
        <f>O120*80/100</f>
        <v>43.2</v>
      </c>
    </row>
    <row r="122" spans="1:16">
      <c r="A122" s="254"/>
      <c r="B122" s="264" t="s">
        <v>345</v>
      </c>
      <c r="C122" s="265">
        <f>รายเดือน66!B9</f>
        <v>1</v>
      </c>
      <c r="D122" s="265">
        <f>รายเดือน66!C9</f>
        <v>2</v>
      </c>
      <c r="E122" s="265">
        <f>รายเดือน66!D9</f>
        <v>2</v>
      </c>
      <c r="F122" s="265">
        <f>รายเดือน66!E9</f>
        <v>1</v>
      </c>
      <c r="G122" s="265">
        <f>รายเดือน66!F9</f>
        <v>5</v>
      </c>
      <c r="H122" s="265">
        <f>รายเดือน66!G9</f>
        <v>22</v>
      </c>
      <c r="I122" s="265">
        <f>รายเดือน66!H9</f>
        <v>42</v>
      </c>
      <c r="J122" s="265">
        <f>รายเดือน66!I9</f>
        <v>13</v>
      </c>
      <c r="K122" s="265">
        <f>รายเดือน66!J9</f>
        <v>0</v>
      </c>
      <c r="L122" s="265">
        <f>รายเดือน66!K9</f>
        <v>0</v>
      </c>
      <c r="M122" s="265">
        <f>รายเดือน66!L9</f>
        <v>0</v>
      </c>
      <c r="N122" s="265">
        <f>รายเดือน66!M9</f>
        <v>0</v>
      </c>
      <c r="O122" s="266">
        <f>SUM(C122:N122)</f>
        <v>88</v>
      </c>
    </row>
    <row r="123" spans="1:16">
      <c r="A123" s="276"/>
      <c r="B123" s="268" t="s">
        <v>347</v>
      </c>
      <c r="C123" s="269">
        <f>C122</f>
        <v>1</v>
      </c>
      <c r="D123" s="269">
        <f>C122+D122</f>
        <v>3</v>
      </c>
      <c r="E123" s="269">
        <f>C122+D122+E122</f>
        <v>5</v>
      </c>
      <c r="F123" s="269">
        <f>C122+D122+E122+F122</f>
        <v>6</v>
      </c>
      <c r="G123" s="269">
        <f>C122+D122+E122+F122+G122</f>
        <v>11</v>
      </c>
      <c r="H123" s="269">
        <f>C122+D122+E122+F122+G122+H122</f>
        <v>33</v>
      </c>
      <c r="I123" s="269">
        <f>C122+D122+E122+F122+G122+H122+I122</f>
        <v>75</v>
      </c>
      <c r="J123" s="269">
        <f>C122+D122+E122+F122+G122+H122+I122+J122</f>
        <v>88</v>
      </c>
      <c r="K123" s="269">
        <f>C122+D122+E122+F122+G122+H122+I122+J122+K122</f>
        <v>88</v>
      </c>
      <c r="L123" s="269">
        <f>C122+D122+E122+F122+G122+H122+I122+J122+K122+L122</f>
        <v>88</v>
      </c>
      <c r="M123" s="269">
        <f>C122+D122+E122+F122+G122+H122+I122+J122+K122+L122+M122</f>
        <v>88</v>
      </c>
      <c r="N123" s="269">
        <f>C122+D122+E122+F122+G122+H122+I122+J122+K122+L122+M122+N122</f>
        <v>88</v>
      </c>
      <c r="O123" s="270"/>
    </row>
    <row r="124" spans="1:16">
      <c r="A124" s="271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54"/>
      <c r="B125" s="255" t="s">
        <v>152</v>
      </c>
      <c r="C125" s="290">
        <v>0</v>
      </c>
      <c r="D125" s="290">
        <v>2</v>
      </c>
      <c r="E125" s="290">
        <v>0</v>
      </c>
      <c r="F125" s="290">
        <v>6</v>
      </c>
      <c r="G125" s="290">
        <v>24</v>
      </c>
      <c r="H125" s="290">
        <v>40</v>
      </c>
      <c r="I125" s="290">
        <v>20</v>
      </c>
      <c r="J125" s="290">
        <v>8</v>
      </c>
      <c r="K125" s="290">
        <v>1</v>
      </c>
      <c r="L125" s="290">
        <v>1</v>
      </c>
      <c r="M125" s="290">
        <v>2</v>
      </c>
      <c r="N125" s="290">
        <v>3</v>
      </c>
      <c r="O125" s="310">
        <f t="shared" ref="O125:O132" si="23">SUM(C125:N125)</f>
        <v>107</v>
      </c>
    </row>
    <row r="126" spans="1:16">
      <c r="A126" s="254"/>
      <c r="B126" s="255" t="s">
        <v>153</v>
      </c>
      <c r="C126" s="290">
        <v>3</v>
      </c>
      <c r="D126" s="290">
        <v>2</v>
      </c>
      <c r="E126" s="290">
        <v>2</v>
      </c>
      <c r="F126" s="290">
        <v>7</v>
      </c>
      <c r="G126" s="290">
        <v>31</v>
      </c>
      <c r="H126" s="290">
        <v>87</v>
      </c>
      <c r="I126" s="290">
        <v>84</v>
      </c>
      <c r="J126" s="290">
        <v>41</v>
      </c>
      <c r="K126" s="290">
        <v>11</v>
      </c>
      <c r="L126" s="290">
        <v>18</v>
      </c>
      <c r="M126" s="290">
        <v>2</v>
      </c>
      <c r="N126" s="290">
        <v>0</v>
      </c>
      <c r="O126" s="310">
        <f t="shared" si="23"/>
        <v>288</v>
      </c>
    </row>
    <row r="127" spans="1:16">
      <c r="A127" s="254"/>
      <c r="B127" s="255" t="s">
        <v>189</v>
      </c>
      <c r="C127" s="290">
        <v>1</v>
      </c>
      <c r="D127" s="290">
        <v>1</v>
      </c>
      <c r="E127" s="290">
        <v>4</v>
      </c>
      <c r="F127" s="290">
        <v>3</v>
      </c>
      <c r="G127" s="290">
        <v>6</v>
      </c>
      <c r="H127" s="290">
        <v>7</v>
      </c>
      <c r="I127" s="290">
        <v>16</v>
      </c>
      <c r="J127" s="290">
        <v>9</v>
      </c>
      <c r="K127" s="290">
        <v>3</v>
      </c>
      <c r="L127" s="290">
        <v>3</v>
      </c>
      <c r="M127" s="290">
        <v>0</v>
      </c>
      <c r="N127" s="290">
        <v>0</v>
      </c>
      <c r="O127" s="310">
        <f t="shared" si="23"/>
        <v>53</v>
      </c>
    </row>
    <row r="128" spans="1:16">
      <c r="A128" s="254"/>
      <c r="B128" s="255" t="s">
        <v>329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0</v>
      </c>
      <c r="K128" s="290">
        <v>0</v>
      </c>
      <c r="L128" s="290">
        <v>0</v>
      </c>
      <c r="M128" s="290">
        <v>0</v>
      </c>
      <c r="N128" s="290">
        <v>0</v>
      </c>
      <c r="O128" s="310">
        <f t="shared" si="23"/>
        <v>0</v>
      </c>
    </row>
    <row r="129" spans="1:16">
      <c r="A129" s="254"/>
      <c r="B129" s="255" t="s">
        <v>330</v>
      </c>
      <c r="C129" s="290">
        <v>0</v>
      </c>
      <c r="D129" s="290">
        <v>0</v>
      </c>
      <c r="E129" s="290">
        <v>0</v>
      </c>
      <c r="F129" s="290">
        <v>0</v>
      </c>
      <c r="G129" s="290">
        <v>0</v>
      </c>
      <c r="H129" s="290">
        <v>0</v>
      </c>
      <c r="I129" s="290">
        <v>4</v>
      </c>
      <c r="J129" s="290">
        <v>2</v>
      </c>
      <c r="K129" s="290">
        <v>1</v>
      </c>
      <c r="L129" s="290">
        <v>0</v>
      </c>
      <c r="M129" s="290">
        <v>0</v>
      </c>
      <c r="N129" s="290">
        <v>0</v>
      </c>
      <c r="O129" s="310">
        <f t="shared" si="23"/>
        <v>7</v>
      </c>
    </row>
    <row r="130" spans="1:16">
      <c r="A130" s="259"/>
      <c r="B130" s="260" t="s">
        <v>346</v>
      </c>
      <c r="C130" s="275">
        <f>MEDIAN(C125:C129)</f>
        <v>0</v>
      </c>
      <c r="D130" s="275">
        <f t="shared" ref="D130:N130" si="24">MEDIAN(D125:D129)</f>
        <v>1</v>
      </c>
      <c r="E130" s="275">
        <f t="shared" si="24"/>
        <v>0</v>
      </c>
      <c r="F130" s="275">
        <f t="shared" si="24"/>
        <v>3</v>
      </c>
      <c r="G130" s="275">
        <f t="shared" si="24"/>
        <v>6</v>
      </c>
      <c r="H130" s="275">
        <f t="shared" si="24"/>
        <v>7</v>
      </c>
      <c r="I130" s="275">
        <f t="shared" si="24"/>
        <v>16</v>
      </c>
      <c r="J130" s="275">
        <f t="shared" si="24"/>
        <v>8</v>
      </c>
      <c r="K130" s="275">
        <f t="shared" si="24"/>
        <v>1</v>
      </c>
      <c r="L130" s="275">
        <f t="shared" si="24"/>
        <v>1</v>
      </c>
      <c r="M130" s="275">
        <f t="shared" si="24"/>
        <v>0</v>
      </c>
      <c r="N130" s="275">
        <f t="shared" si="24"/>
        <v>0</v>
      </c>
      <c r="O130" s="261">
        <f t="shared" si="23"/>
        <v>43</v>
      </c>
    </row>
    <row r="131" spans="1:16">
      <c r="A131" s="254"/>
      <c r="B131" s="262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63">
        <f>O130*80/100</f>
        <v>34.4</v>
      </c>
    </row>
    <row r="132" spans="1:16">
      <c r="A132" s="254"/>
      <c r="B132" s="264" t="s">
        <v>345</v>
      </c>
      <c r="C132" s="265">
        <f>รายเดือน66!B15</f>
        <v>0</v>
      </c>
      <c r="D132" s="265">
        <f>รายเดือน66!C15</f>
        <v>0</v>
      </c>
      <c r="E132" s="265">
        <f>รายเดือน66!D15</f>
        <v>0</v>
      </c>
      <c r="F132" s="265">
        <f>รายเดือน66!E15</f>
        <v>0</v>
      </c>
      <c r="G132" s="265">
        <f>รายเดือน66!F15</f>
        <v>3</v>
      </c>
      <c r="H132" s="265">
        <f>รายเดือน66!G15</f>
        <v>4</v>
      </c>
      <c r="I132" s="265">
        <f>รายเดือน66!H15</f>
        <v>10</v>
      </c>
      <c r="J132" s="265">
        <f>รายเดือน66!I15</f>
        <v>6</v>
      </c>
      <c r="K132" s="265">
        <f>รายเดือน66!J15</f>
        <v>0</v>
      </c>
      <c r="L132" s="265">
        <f>รายเดือน66!K15</f>
        <v>0</v>
      </c>
      <c r="M132" s="265">
        <f>รายเดือน66!L15</f>
        <v>0</v>
      </c>
      <c r="N132" s="265">
        <f>รายเดือน66!M15</f>
        <v>0</v>
      </c>
      <c r="O132" s="309">
        <f t="shared" si="23"/>
        <v>23</v>
      </c>
    </row>
    <row r="133" spans="1:16">
      <c r="A133" s="276"/>
      <c r="B133" s="268" t="s">
        <v>347</v>
      </c>
      <c r="C133" s="269">
        <f>C132</f>
        <v>0</v>
      </c>
      <c r="D133" s="269">
        <f>C132+D132</f>
        <v>0</v>
      </c>
      <c r="E133" s="269">
        <f>C132+D132+E132</f>
        <v>0</v>
      </c>
      <c r="F133" s="269">
        <f>C132+D132+E132+F132</f>
        <v>0</v>
      </c>
      <c r="G133" s="269">
        <f>C132+D132+E132+F132+G132</f>
        <v>3</v>
      </c>
      <c r="H133" s="269">
        <f>C132+D132+E132+F132+G132+H132</f>
        <v>7</v>
      </c>
      <c r="I133" s="269">
        <f>C132+D132+E132+F132+G132+H132+I132</f>
        <v>17</v>
      </c>
      <c r="J133" s="269">
        <f>C132+D132+E132+F132+G132+H132+I132+J132</f>
        <v>23</v>
      </c>
      <c r="K133" s="269">
        <f>C132+D132+E132+F132+G132+H132+I132+J132+K132</f>
        <v>23</v>
      </c>
      <c r="L133" s="269">
        <f>C132+D132+E132+F132+G132+H132+I132+J132+K132+L132</f>
        <v>23</v>
      </c>
      <c r="M133" s="269">
        <f>C132+D132+E132+F132+G132+H132+I132+J132+K132+L132+M132</f>
        <v>23</v>
      </c>
      <c r="N133" s="269">
        <f>C132+D132+E132+F132+G132+H132+I132+J132+K132+L132+M132+N132</f>
        <v>23</v>
      </c>
      <c r="O133" s="270"/>
    </row>
    <row r="134" spans="1:16">
      <c r="A134" s="271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54"/>
      <c r="B135" s="255" t="s">
        <v>152</v>
      </c>
      <c r="C135" s="291">
        <v>0</v>
      </c>
      <c r="D135" s="291">
        <v>0</v>
      </c>
      <c r="E135" s="291">
        <v>0</v>
      </c>
      <c r="F135" s="291">
        <v>0</v>
      </c>
      <c r="G135" s="291">
        <v>0</v>
      </c>
      <c r="H135" s="291">
        <v>6</v>
      </c>
      <c r="I135" s="291">
        <v>2</v>
      </c>
      <c r="J135" s="291">
        <v>4</v>
      </c>
      <c r="K135" s="291">
        <v>1</v>
      </c>
      <c r="L135" s="291">
        <v>0</v>
      </c>
      <c r="M135" s="291">
        <v>0</v>
      </c>
      <c r="N135" s="291">
        <v>1</v>
      </c>
      <c r="O135" s="257">
        <f t="shared" ref="O135:O142" si="25">SUM(C135:N135)</f>
        <v>14</v>
      </c>
    </row>
    <row r="136" spans="1:16">
      <c r="A136" s="254"/>
      <c r="B136" s="255" t="s">
        <v>153</v>
      </c>
      <c r="C136" s="291">
        <v>0</v>
      </c>
      <c r="D136" s="291">
        <v>0</v>
      </c>
      <c r="E136" s="291">
        <v>0</v>
      </c>
      <c r="F136" s="291">
        <v>2</v>
      </c>
      <c r="G136" s="291">
        <v>6</v>
      </c>
      <c r="H136" s="291">
        <v>8</v>
      </c>
      <c r="I136" s="291">
        <v>6</v>
      </c>
      <c r="J136" s="291">
        <v>1</v>
      </c>
      <c r="K136" s="291">
        <v>4</v>
      </c>
      <c r="L136" s="291">
        <v>2</v>
      </c>
      <c r="M136" s="291">
        <v>0</v>
      </c>
      <c r="N136" s="291">
        <v>0</v>
      </c>
      <c r="O136" s="257">
        <f t="shared" si="25"/>
        <v>29</v>
      </c>
    </row>
    <row r="137" spans="1:16">
      <c r="A137" s="254"/>
      <c r="B137" s="255" t="s">
        <v>189</v>
      </c>
      <c r="C137" s="291">
        <v>0</v>
      </c>
      <c r="D137" s="291">
        <v>0</v>
      </c>
      <c r="E137" s="291">
        <v>1</v>
      </c>
      <c r="F137" s="291">
        <v>0</v>
      </c>
      <c r="G137" s="291">
        <v>0</v>
      </c>
      <c r="H137" s="291">
        <v>2</v>
      </c>
      <c r="I137" s="291">
        <v>6</v>
      </c>
      <c r="J137" s="291">
        <v>2</v>
      </c>
      <c r="K137" s="291">
        <v>2</v>
      </c>
      <c r="L137" s="291">
        <v>1</v>
      </c>
      <c r="M137" s="291">
        <v>1</v>
      </c>
      <c r="N137" s="291">
        <v>0</v>
      </c>
      <c r="O137" s="257">
        <f t="shared" si="25"/>
        <v>15</v>
      </c>
    </row>
    <row r="138" spans="1:16">
      <c r="A138" s="254"/>
      <c r="B138" s="255" t="s">
        <v>329</v>
      </c>
      <c r="C138" s="291">
        <v>0</v>
      </c>
      <c r="D138" s="291">
        <v>0</v>
      </c>
      <c r="E138" s="291">
        <v>0</v>
      </c>
      <c r="F138" s="291">
        <v>0</v>
      </c>
      <c r="G138" s="291">
        <v>0</v>
      </c>
      <c r="H138" s="291">
        <v>0</v>
      </c>
      <c r="I138" s="291">
        <v>0</v>
      </c>
      <c r="J138" s="291">
        <v>0</v>
      </c>
      <c r="K138" s="291">
        <v>0</v>
      </c>
      <c r="L138" s="291">
        <v>0</v>
      </c>
      <c r="M138" s="291">
        <v>0</v>
      </c>
      <c r="N138" s="291">
        <v>0</v>
      </c>
      <c r="O138" s="257">
        <f t="shared" si="25"/>
        <v>0</v>
      </c>
    </row>
    <row r="139" spans="1:16">
      <c r="A139" s="254"/>
      <c r="B139" s="255" t="s">
        <v>330</v>
      </c>
      <c r="C139" s="291">
        <v>0</v>
      </c>
      <c r="D139" s="291">
        <v>0</v>
      </c>
      <c r="E139" s="291">
        <v>0</v>
      </c>
      <c r="F139" s="291">
        <v>0</v>
      </c>
      <c r="G139" s="291">
        <v>0</v>
      </c>
      <c r="H139" s="291">
        <v>0</v>
      </c>
      <c r="I139" s="291">
        <v>0</v>
      </c>
      <c r="J139" s="291">
        <v>0</v>
      </c>
      <c r="K139" s="291">
        <v>0</v>
      </c>
      <c r="L139" s="291">
        <v>0</v>
      </c>
      <c r="M139" s="291">
        <v>0</v>
      </c>
      <c r="N139" s="291">
        <v>0</v>
      </c>
      <c r="O139" s="257">
        <f t="shared" si="25"/>
        <v>0</v>
      </c>
    </row>
    <row r="140" spans="1:16">
      <c r="A140" s="259"/>
      <c r="B140" s="260" t="s">
        <v>346</v>
      </c>
      <c r="C140" s="275">
        <f>MEDIAN(C135:C139)</f>
        <v>0</v>
      </c>
      <c r="D140" s="275">
        <f t="shared" ref="D140:N140" si="26">MEDIAN(D135:D139)</f>
        <v>0</v>
      </c>
      <c r="E140" s="275">
        <f t="shared" si="26"/>
        <v>0</v>
      </c>
      <c r="F140" s="275">
        <f t="shared" si="26"/>
        <v>0</v>
      </c>
      <c r="G140" s="275">
        <f t="shared" si="26"/>
        <v>0</v>
      </c>
      <c r="H140" s="275">
        <f t="shared" si="26"/>
        <v>2</v>
      </c>
      <c r="I140" s="275">
        <f t="shared" si="26"/>
        <v>2</v>
      </c>
      <c r="J140" s="275">
        <f t="shared" si="26"/>
        <v>1</v>
      </c>
      <c r="K140" s="275">
        <f t="shared" si="26"/>
        <v>1</v>
      </c>
      <c r="L140" s="275">
        <f t="shared" si="26"/>
        <v>0</v>
      </c>
      <c r="M140" s="275">
        <f t="shared" si="26"/>
        <v>0</v>
      </c>
      <c r="N140" s="275">
        <f t="shared" si="26"/>
        <v>0</v>
      </c>
      <c r="O140" s="261">
        <f t="shared" si="25"/>
        <v>6</v>
      </c>
    </row>
    <row r="141" spans="1:16">
      <c r="A141" s="254"/>
      <c r="B141" s="262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63">
        <f>O140*80/100</f>
        <v>4.8</v>
      </c>
    </row>
    <row r="142" spans="1:16">
      <c r="A142" s="254"/>
      <c r="B142" s="264" t="s">
        <v>345</v>
      </c>
      <c r="C142" s="265">
        <f>รายเดือน66!B18</f>
        <v>0</v>
      </c>
      <c r="D142" s="265">
        <f>รายเดือน66!C18</f>
        <v>0</v>
      </c>
      <c r="E142" s="265">
        <f>รายเดือน66!D18</f>
        <v>0</v>
      </c>
      <c r="F142" s="265">
        <f>รายเดือน66!E18</f>
        <v>0</v>
      </c>
      <c r="G142" s="265">
        <f>รายเดือน66!F18</f>
        <v>0</v>
      </c>
      <c r="H142" s="265">
        <f>รายเดือน66!G18</f>
        <v>2</v>
      </c>
      <c r="I142" s="265">
        <f>รายเดือน66!H18</f>
        <v>3</v>
      </c>
      <c r="J142" s="265">
        <f>รายเดือน66!I18</f>
        <v>1</v>
      </c>
      <c r="K142" s="265">
        <f>รายเดือน66!J18</f>
        <v>0</v>
      </c>
      <c r="L142" s="265">
        <f>รายเดือน66!K18</f>
        <v>0</v>
      </c>
      <c r="M142" s="265">
        <f>รายเดือน66!L18</f>
        <v>0</v>
      </c>
      <c r="N142" s="265">
        <f>รายเดือน66!M18</f>
        <v>0</v>
      </c>
      <c r="O142" s="266">
        <f t="shared" si="25"/>
        <v>6</v>
      </c>
    </row>
    <row r="143" spans="1:16">
      <c r="A143" s="276"/>
      <c r="B143" s="268" t="s">
        <v>347</v>
      </c>
      <c r="C143" s="269">
        <f>C142</f>
        <v>0</v>
      </c>
      <c r="D143" s="269">
        <f>C142+D142</f>
        <v>0</v>
      </c>
      <c r="E143" s="269">
        <f>C142+D142+E142</f>
        <v>0</v>
      </c>
      <c r="F143" s="269">
        <f>C142+D142+E142+F142</f>
        <v>0</v>
      </c>
      <c r="G143" s="269">
        <f>C142+D142+E142+F142+G142</f>
        <v>0</v>
      </c>
      <c r="H143" s="269">
        <f>C142+D142+E142+F142+G142+H142</f>
        <v>2</v>
      </c>
      <c r="I143" s="269">
        <f>C142+D142+E142+F142+G142+H142+I142</f>
        <v>5</v>
      </c>
      <c r="J143" s="269">
        <f>C142+D142+E142+F142+G142+H142+I142+J142</f>
        <v>6</v>
      </c>
      <c r="K143" s="269">
        <f>C142+D142+E142+F142+G142+H142+I142+J142+K142</f>
        <v>6</v>
      </c>
      <c r="L143" s="269">
        <f>C142+D142+E142+F142+G142+H142+I142+J142+K142+L142</f>
        <v>6</v>
      </c>
      <c r="M143" s="269">
        <f>C142+D142+E142+F142+G142+H142+I142+J142+K142+L142+M142</f>
        <v>6</v>
      </c>
      <c r="N143" s="269">
        <f>C142+D142+E142+F142+G142+H142+I142+J142+K142+L142+M142+N142</f>
        <v>6</v>
      </c>
      <c r="O143" s="270"/>
    </row>
    <row r="144" spans="1:16">
      <c r="A144" s="271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54"/>
      <c r="B145" s="255" t="s">
        <v>152</v>
      </c>
      <c r="C145" s="292">
        <v>0</v>
      </c>
      <c r="D145" s="292">
        <v>0</v>
      </c>
      <c r="E145" s="292">
        <v>1</v>
      </c>
      <c r="F145" s="292">
        <v>0</v>
      </c>
      <c r="G145" s="292">
        <v>0</v>
      </c>
      <c r="H145" s="292">
        <v>4</v>
      </c>
      <c r="I145" s="292">
        <v>8</v>
      </c>
      <c r="J145" s="292">
        <v>8</v>
      </c>
      <c r="K145" s="292">
        <v>5</v>
      </c>
      <c r="L145" s="292">
        <v>1</v>
      </c>
      <c r="M145" s="292">
        <v>0</v>
      </c>
      <c r="N145" s="292">
        <v>0</v>
      </c>
      <c r="O145" s="257">
        <f t="shared" ref="O145:O152" si="27">SUM(C145:N145)</f>
        <v>27</v>
      </c>
    </row>
    <row r="146" spans="1:16">
      <c r="A146" s="254"/>
      <c r="B146" s="255" t="s">
        <v>153</v>
      </c>
      <c r="C146" s="292">
        <v>0</v>
      </c>
      <c r="D146" s="292">
        <v>2</v>
      </c>
      <c r="E146" s="292">
        <v>3</v>
      </c>
      <c r="F146" s="292">
        <v>5</v>
      </c>
      <c r="G146" s="292">
        <v>9</v>
      </c>
      <c r="H146" s="292">
        <v>9</v>
      </c>
      <c r="I146" s="292">
        <v>12</v>
      </c>
      <c r="J146" s="292">
        <v>13</v>
      </c>
      <c r="K146" s="292">
        <v>12</v>
      </c>
      <c r="L146" s="292">
        <v>4</v>
      </c>
      <c r="M146" s="292">
        <v>5</v>
      </c>
      <c r="N146" s="292">
        <v>0</v>
      </c>
      <c r="O146" s="257">
        <f t="shared" si="27"/>
        <v>74</v>
      </c>
    </row>
    <row r="147" spans="1:16">
      <c r="A147" s="254"/>
      <c r="B147" s="255" t="s">
        <v>189</v>
      </c>
      <c r="C147" s="292">
        <v>0</v>
      </c>
      <c r="D147" s="292">
        <v>0</v>
      </c>
      <c r="E147" s="292">
        <v>3</v>
      </c>
      <c r="F147" s="292">
        <v>6</v>
      </c>
      <c r="G147" s="292">
        <v>16</v>
      </c>
      <c r="H147" s="292">
        <v>16</v>
      </c>
      <c r="I147" s="292">
        <v>25</v>
      </c>
      <c r="J147" s="292">
        <v>19</v>
      </c>
      <c r="K147" s="292">
        <v>3</v>
      </c>
      <c r="L147" s="292">
        <v>2</v>
      </c>
      <c r="M147" s="292">
        <v>1</v>
      </c>
      <c r="N147" s="292">
        <v>0</v>
      </c>
      <c r="O147" s="257">
        <f t="shared" si="27"/>
        <v>91</v>
      </c>
    </row>
    <row r="148" spans="1:16">
      <c r="A148" s="254"/>
      <c r="B148" s="255" t="s">
        <v>329</v>
      </c>
      <c r="C148" s="292">
        <v>0</v>
      </c>
      <c r="D148" s="292">
        <v>0</v>
      </c>
      <c r="E148" s="292">
        <v>0</v>
      </c>
      <c r="F148" s="292">
        <v>0</v>
      </c>
      <c r="G148" s="292">
        <v>0</v>
      </c>
      <c r="H148" s="292">
        <v>0</v>
      </c>
      <c r="I148" s="292">
        <v>1</v>
      </c>
      <c r="J148" s="292">
        <v>0</v>
      </c>
      <c r="K148" s="292">
        <v>4</v>
      </c>
      <c r="L148" s="292">
        <v>3</v>
      </c>
      <c r="M148" s="292">
        <v>0</v>
      </c>
      <c r="N148" s="292">
        <v>0</v>
      </c>
      <c r="O148" s="257">
        <f t="shared" si="27"/>
        <v>8</v>
      </c>
    </row>
    <row r="149" spans="1:16">
      <c r="A149" s="254"/>
      <c r="B149" s="255" t="s">
        <v>330</v>
      </c>
      <c r="C149" s="292">
        <v>0</v>
      </c>
      <c r="D149" s="292">
        <v>0</v>
      </c>
      <c r="E149" s="292">
        <v>0</v>
      </c>
      <c r="F149" s="292">
        <v>0</v>
      </c>
      <c r="G149" s="292">
        <v>0</v>
      </c>
      <c r="H149" s="292">
        <v>4</v>
      </c>
      <c r="I149" s="292">
        <v>1</v>
      </c>
      <c r="J149" s="292">
        <v>4</v>
      </c>
      <c r="K149" s="292">
        <v>2</v>
      </c>
      <c r="L149" s="292">
        <v>0</v>
      </c>
      <c r="M149" s="292">
        <v>1</v>
      </c>
      <c r="N149" s="292">
        <v>0</v>
      </c>
      <c r="O149" s="257">
        <f t="shared" si="27"/>
        <v>12</v>
      </c>
    </row>
    <row r="150" spans="1:16">
      <c r="A150" s="259"/>
      <c r="B150" s="260" t="s">
        <v>346</v>
      </c>
      <c r="C150" s="275">
        <f>MEDIAN(C145:C149)</f>
        <v>0</v>
      </c>
      <c r="D150" s="275">
        <f t="shared" ref="D150:N150" si="28">MEDIAN(D145:D149)</f>
        <v>0</v>
      </c>
      <c r="E150" s="275">
        <f t="shared" si="28"/>
        <v>1</v>
      </c>
      <c r="F150" s="275">
        <f t="shared" si="28"/>
        <v>0</v>
      </c>
      <c r="G150" s="275">
        <f t="shared" si="28"/>
        <v>0</v>
      </c>
      <c r="H150" s="275">
        <f t="shared" si="28"/>
        <v>4</v>
      </c>
      <c r="I150" s="275">
        <f t="shared" si="28"/>
        <v>8</v>
      </c>
      <c r="J150" s="275">
        <f t="shared" si="28"/>
        <v>8</v>
      </c>
      <c r="K150" s="275">
        <f t="shared" si="28"/>
        <v>4</v>
      </c>
      <c r="L150" s="275">
        <f t="shared" si="28"/>
        <v>2</v>
      </c>
      <c r="M150" s="275">
        <f t="shared" si="28"/>
        <v>1</v>
      </c>
      <c r="N150" s="275">
        <f t="shared" si="28"/>
        <v>0</v>
      </c>
      <c r="O150" s="261">
        <f t="shared" si="27"/>
        <v>28</v>
      </c>
    </row>
    <row r="151" spans="1:16">
      <c r="A151" s="254"/>
      <c r="B151" s="262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63">
        <f>O150*80/100</f>
        <v>22.4</v>
      </c>
    </row>
    <row r="152" spans="1:16">
      <c r="A152" s="254"/>
      <c r="B152" s="264" t="s">
        <v>345</v>
      </c>
      <c r="C152" s="265">
        <f>รายเดือน66!B14</f>
        <v>0</v>
      </c>
      <c r="D152" s="265">
        <f>รายเดือน66!C14</f>
        <v>0</v>
      </c>
      <c r="E152" s="265">
        <f>รายเดือน66!D14</f>
        <v>0</v>
      </c>
      <c r="F152" s="265">
        <f>รายเดือน66!E14</f>
        <v>3</v>
      </c>
      <c r="G152" s="265">
        <f>รายเดือน66!F14</f>
        <v>3</v>
      </c>
      <c r="H152" s="265">
        <f>รายเดือน66!G14</f>
        <v>10</v>
      </c>
      <c r="I152" s="265">
        <f>รายเดือน66!H14</f>
        <v>27</v>
      </c>
      <c r="J152" s="265">
        <f>รายเดือน66!I14</f>
        <v>3</v>
      </c>
      <c r="K152" s="265">
        <f>รายเดือน66!J14</f>
        <v>0</v>
      </c>
      <c r="L152" s="265">
        <f>รายเดือน66!K14</f>
        <v>0</v>
      </c>
      <c r="M152" s="265">
        <f>รายเดือน66!L14</f>
        <v>0</v>
      </c>
      <c r="N152" s="265">
        <f>รายเดือน66!M14</f>
        <v>0</v>
      </c>
      <c r="O152" s="266">
        <f t="shared" si="27"/>
        <v>46</v>
      </c>
    </row>
    <row r="153" spans="1:16">
      <c r="A153" s="276"/>
      <c r="B153" s="268" t="s">
        <v>347</v>
      </c>
      <c r="C153" s="269">
        <f>C152</f>
        <v>0</v>
      </c>
      <c r="D153" s="269">
        <f>C152+D152</f>
        <v>0</v>
      </c>
      <c r="E153" s="269">
        <f>C152+D152+E152</f>
        <v>0</v>
      </c>
      <c r="F153" s="269">
        <f>C152+D152+E152+F152</f>
        <v>3</v>
      </c>
      <c r="G153" s="269">
        <f>C152+D152+E152+F152+G152</f>
        <v>6</v>
      </c>
      <c r="H153" s="269">
        <f>C152+D152+E152+F152+G152+H152</f>
        <v>16</v>
      </c>
      <c r="I153" s="269">
        <f>C152+D152+E152+F152+G152+H152+I152</f>
        <v>43</v>
      </c>
      <c r="J153" s="269">
        <f>C152+D152+E152+F152+G152+H152+I152+J152</f>
        <v>46</v>
      </c>
      <c r="K153" s="269">
        <f>C152+D152+E152+F152+G152+H152+I152+J152+K152</f>
        <v>46</v>
      </c>
      <c r="L153" s="269">
        <f>C152+D152+E152+F152+G152+H152+I152+J152+K152+L152</f>
        <v>46</v>
      </c>
      <c r="M153" s="269">
        <f>C152+D152+E152+F152+G152+H152+I152+J152+K152+L152+M152</f>
        <v>46</v>
      </c>
      <c r="N153" s="269">
        <f>C152+D152+E152+F152+G152+H152+I152+J152+K152+L152+M152+N152</f>
        <v>46</v>
      </c>
      <c r="O153" s="270"/>
    </row>
    <row r="154" spans="1:16">
      <c r="A154" s="271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54"/>
      <c r="B155" s="255" t="s">
        <v>152</v>
      </c>
      <c r="C155" s="293">
        <v>0</v>
      </c>
      <c r="D155" s="293">
        <v>0</v>
      </c>
      <c r="E155" s="293">
        <v>0</v>
      </c>
      <c r="F155" s="293">
        <v>0</v>
      </c>
      <c r="G155" s="293">
        <v>0</v>
      </c>
      <c r="H155" s="293">
        <v>0</v>
      </c>
      <c r="I155" s="293">
        <v>1</v>
      </c>
      <c r="J155" s="293">
        <v>1</v>
      </c>
      <c r="K155" s="293">
        <v>0</v>
      </c>
      <c r="L155" s="293">
        <v>0</v>
      </c>
      <c r="M155" s="293">
        <v>1</v>
      </c>
      <c r="N155" s="293">
        <v>0</v>
      </c>
      <c r="O155" s="257">
        <f t="shared" ref="O155:O162" si="29">SUM(C155:N155)</f>
        <v>3</v>
      </c>
    </row>
    <row r="156" spans="1:16">
      <c r="A156" s="254"/>
      <c r="B156" s="255" t="s">
        <v>153</v>
      </c>
      <c r="C156" s="293">
        <v>0</v>
      </c>
      <c r="D156" s="293">
        <v>0</v>
      </c>
      <c r="E156" s="293">
        <v>1</v>
      </c>
      <c r="F156" s="293">
        <v>0</v>
      </c>
      <c r="G156" s="293">
        <v>3</v>
      </c>
      <c r="H156" s="293">
        <v>3</v>
      </c>
      <c r="I156" s="293">
        <v>3</v>
      </c>
      <c r="J156" s="293">
        <v>5</v>
      </c>
      <c r="K156" s="293">
        <v>3</v>
      </c>
      <c r="L156" s="293">
        <v>4</v>
      </c>
      <c r="M156" s="293">
        <v>1</v>
      </c>
      <c r="N156" s="293">
        <v>0</v>
      </c>
      <c r="O156" s="257">
        <f t="shared" si="29"/>
        <v>23</v>
      </c>
    </row>
    <row r="157" spans="1:16">
      <c r="A157" s="254"/>
      <c r="B157" s="255" t="s">
        <v>189</v>
      </c>
      <c r="C157" s="293">
        <v>1</v>
      </c>
      <c r="D157" s="293">
        <v>1</v>
      </c>
      <c r="E157" s="293">
        <v>0</v>
      </c>
      <c r="F157" s="293">
        <v>4</v>
      </c>
      <c r="G157" s="293">
        <v>5</v>
      </c>
      <c r="H157" s="293">
        <v>0</v>
      </c>
      <c r="I157" s="293">
        <v>0</v>
      </c>
      <c r="J157" s="293">
        <v>1</v>
      </c>
      <c r="K157" s="293">
        <v>1</v>
      </c>
      <c r="L157" s="293">
        <v>0</v>
      </c>
      <c r="M157" s="293">
        <v>0</v>
      </c>
      <c r="N157" s="293">
        <v>0</v>
      </c>
      <c r="O157" s="257">
        <f t="shared" si="29"/>
        <v>13</v>
      </c>
    </row>
    <row r="158" spans="1:16">
      <c r="A158" s="254"/>
      <c r="B158" s="255" t="s">
        <v>329</v>
      </c>
      <c r="C158" s="293">
        <v>0</v>
      </c>
      <c r="D158" s="293">
        <v>0</v>
      </c>
      <c r="E158" s="293">
        <v>0</v>
      </c>
      <c r="F158" s="293">
        <v>0</v>
      </c>
      <c r="G158" s="293">
        <v>0</v>
      </c>
      <c r="H158" s="293">
        <v>0</v>
      </c>
      <c r="I158" s="293">
        <v>0</v>
      </c>
      <c r="J158" s="293">
        <v>0</v>
      </c>
      <c r="K158" s="293">
        <v>1</v>
      </c>
      <c r="L158" s="293">
        <v>0</v>
      </c>
      <c r="M158" s="293">
        <v>0</v>
      </c>
      <c r="N158" s="293">
        <v>0</v>
      </c>
      <c r="O158" s="257">
        <f t="shared" si="29"/>
        <v>1</v>
      </c>
    </row>
    <row r="159" spans="1:16">
      <c r="A159" s="254"/>
      <c r="B159" s="255" t="s">
        <v>330</v>
      </c>
      <c r="C159" s="293">
        <v>0</v>
      </c>
      <c r="D159" s="293">
        <v>0</v>
      </c>
      <c r="E159" s="293">
        <v>0</v>
      </c>
      <c r="F159" s="293">
        <v>0</v>
      </c>
      <c r="G159" s="293">
        <v>0</v>
      </c>
      <c r="H159" s="293">
        <v>0</v>
      </c>
      <c r="I159" s="293">
        <v>0</v>
      </c>
      <c r="J159" s="293">
        <v>0</v>
      </c>
      <c r="K159" s="293">
        <v>0</v>
      </c>
      <c r="L159" s="293">
        <v>0</v>
      </c>
      <c r="M159" s="293">
        <v>0</v>
      </c>
      <c r="N159" s="293">
        <v>0</v>
      </c>
      <c r="O159" s="257">
        <f t="shared" si="29"/>
        <v>0</v>
      </c>
    </row>
    <row r="160" spans="1:16">
      <c r="A160" s="259"/>
      <c r="B160" s="260" t="s">
        <v>346</v>
      </c>
      <c r="C160" s="275">
        <f>MEDIAN(C155:C159)</f>
        <v>0</v>
      </c>
      <c r="D160" s="275">
        <f t="shared" ref="D160:N160" si="30">MEDIAN(D155:D159)</f>
        <v>0</v>
      </c>
      <c r="E160" s="275">
        <f t="shared" si="30"/>
        <v>0</v>
      </c>
      <c r="F160" s="275">
        <f t="shared" si="30"/>
        <v>0</v>
      </c>
      <c r="G160" s="275">
        <f t="shared" si="30"/>
        <v>0</v>
      </c>
      <c r="H160" s="275">
        <f t="shared" si="30"/>
        <v>0</v>
      </c>
      <c r="I160" s="275">
        <f t="shared" si="30"/>
        <v>0</v>
      </c>
      <c r="J160" s="275">
        <f t="shared" si="30"/>
        <v>1</v>
      </c>
      <c r="K160" s="275">
        <f t="shared" si="30"/>
        <v>1</v>
      </c>
      <c r="L160" s="275">
        <f t="shared" si="30"/>
        <v>0</v>
      </c>
      <c r="M160" s="275">
        <f t="shared" si="30"/>
        <v>0</v>
      </c>
      <c r="N160" s="275">
        <f t="shared" si="30"/>
        <v>0</v>
      </c>
      <c r="O160" s="261">
        <f t="shared" si="29"/>
        <v>2</v>
      </c>
    </row>
    <row r="161" spans="1:16">
      <c r="A161" s="254"/>
      <c r="B161" s="262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63">
        <f>O160*80/100</f>
        <v>1.6</v>
      </c>
    </row>
    <row r="162" spans="1:16">
      <c r="A162" s="254"/>
      <c r="B162" s="264" t="s">
        <v>345</v>
      </c>
      <c r="C162" s="265">
        <f>รายเดือน66!B21</f>
        <v>0</v>
      </c>
      <c r="D162" s="265">
        <f>รายเดือน66!C21</f>
        <v>0</v>
      </c>
      <c r="E162" s="265">
        <f>รายเดือน66!D21</f>
        <v>0</v>
      </c>
      <c r="F162" s="265">
        <f>รายเดือน66!E21</f>
        <v>0</v>
      </c>
      <c r="G162" s="265">
        <f>รายเดือน66!F21</f>
        <v>1</v>
      </c>
      <c r="H162" s="265">
        <f>รายเดือน66!G21</f>
        <v>10</v>
      </c>
      <c r="I162" s="265">
        <f>รายเดือน66!H21</f>
        <v>28</v>
      </c>
      <c r="J162" s="265">
        <f>รายเดือน66!I21</f>
        <v>10</v>
      </c>
      <c r="K162" s="265">
        <f>รายเดือน66!J21</f>
        <v>0</v>
      </c>
      <c r="L162" s="265">
        <f>รายเดือน66!K21</f>
        <v>0</v>
      </c>
      <c r="M162" s="265">
        <f>รายเดือน66!L21</f>
        <v>0</v>
      </c>
      <c r="N162" s="265">
        <f>รายเดือน66!M21</f>
        <v>0</v>
      </c>
      <c r="O162" s="266">
        <f t="shared" si="29"/>
        <v>49</v>
      </c>
    </row>
    <row r="163" spans="1:16">
      <c r="A163" s="276"/>
      <c r="B163" s="268" t="s">
        <v>347</v>
      </c>
      <c r="C163" s="269">
        <f>C162</f>
        <v>0</v>
      </c>
      <c r="D163" s="269">
        <f>C162+D162</f>
        <v>0</v>
      </c>
      <c r="E163" s="269">
        <f>C162+D162+E162</f>
        <v>0</v>
      </c>
      <c r="F163" s="269">
        <f>C162+D162+E162+F162</f>
        <v>0</v>
      </c>
      <c r="G163" s="269">
        <f>C162+D162+E162+F162+G162</f>
        <v>1</v>
      </c>
      <c r="H163" s="269">
        <f>C162+D162+E162+F162+G162+H162</f>
        <v>11</v>
      </c>
      <c r="I163" s="269">
        <f>C162+D162+E162+F162+G162+H162+I162</f>
        <v>39</v>
      </c>
      <c r="J163" s="269">
        <f>C162+D162+E162+F162+G162+H162+I162+J162</f>
        <v>49</v>
      </c>
      <c r="K163" s="269">
        <f>C162+D162+E162+F162+G162+H162+I162+J162+K162</f>
        <v>49</v>
      </c>
      <c r="L163" s="269">
        <f>C162+D162+E162+F162+G162+H162+I162+J162+K162+L162</f>
        <v>49</v>
      </c>
      <c r="M163" s="269">
        <f>C162+D162+E162+F162+G162+H162+I162+J162+K162+L162+M162</f>
        <v>49</v>
      </c>
      <c r="N163" s="269">
        <f>C162+D162+E162+F162+G162+H162+I162+J162+K162+L162+M162+N162</f>
        <v>49</v>
      </c>
      <c r="O163" s="270"/>
    </row>
    <row r="164" spans="1:16">
      <c r="A164" s="271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54"/>
      <c r="B165" s="255" t="s">
        <v>152</v>
      </c>
      <c r="C165" s="294">
        <v>0</v>
      </c>
      <c r="D165" s="294">
        <v>0</v>
      </c>
      <c r="E165" s="294">
        <v>0</v>
      </c>
      <c r="F165" s="294">
        <v>1</v>
      </c>
      <c r="G165" s="294">
        <v>0</v>
      </c>
      <c r="H165" s="294">
        <v>2</v>
      </c>
      <c r="I165" s="294">
        <v>0</v>
      </c>
      <c r="J165" s="294">
        <v>9</v>
      </c>
      <c r="K165" s="294">
        <v>0</v>
      </c>
      <c r="L165" s="294">
        <v>0</v>
      </c>
      <c r="M165" s="294">
        <v>9</v>
      </c>
      <c r="N165" s="294">
        <v>0</v>
      </c>
      <c r="O165" s="257">
        <f t="shared" ref="O165:O172" si="31">SUM(C165:N165)</f>
        <v>21</v>
      </c>
    </row>
    <row r="166" spans="1:16">
      <c r="A166" s="254"/>
      <c r="B166" s="255" t="s">
        <v>153</v>
      </c>
      <c r="C166" s="294">
        <v>0</v>
      </c>
      <c r="D166" s="294">
        <v>0</v>
      </c>
      <c r="E166" s="294">
        <v>1</v>
      </c>
      <c r="F166" s="294">
        <v>1</v>
      </c>
      <c r="G166" s="294">
        <v>1</v>
      </c>
      <c r="H166" s="294">
        <v>8</v>
      </c>
      <c r="I166" s="294">
        <v>15</v>
      </c>
      <c r="J166" s="294">
        <v>7</v>
      </c>
      <c r="K166" s="294">
        <v>4</v>
      </c>
      <c r="L166" s="294">
        <v>3</v>
      </c>
      <c r="M166" s="294">
        <v>2</v>
      </c>
      <c r="N166" s="294">
        <v>1</v>
      </c>
      <c r="O166" s="257">
        <f t="shared" si="31"/>
        <v>43</v>
      </c>
    </row>
    <row r="167" spans="1:16">
      <c r="A167" s="254"/>
      <c r="B167" s="255" t="s">
        <v>189</v>
      </c>
      <c r="C167" s="294">
        <v>2</v>
      </c>
      <c r="D167" s="294">
        <v>0</v>
      </c>
      <c r="E167" s="294">
        <v>2</v>
      </c>
      <c r="F167" s="294">
        <v>0</v>
      </c>
      <c r="G167" s="294">
        <v>6</v>
      </c>
      <c r="H167" s="294">
        <v>7</v>
      </c>
      <c r="I167" s="294">
        <v>0</v>
      </c>
      <c r="J167" s="294">
        <v>2</v>
      </c>
      <c r="K167" s="294">
        <v>2</v>
      </c>
      <c r="L167" s="294">
        <v>0</v>
      </c>
      <c r="M167" s="294">
        <v>0</v>
      </c>
      <c r="N167" s="294">
        <v>0</v>
      </c>
      <c r="O167" s="257">
        <f t="shared" si="31"/>
        <v>21</v>
      </c>
    </row>
    <row r="168" spans="1:16">
      <c r="A168" s="254"/>
      <c r="B168" s="255" t="s">
        <v>329</v>
      </c>
      <c r="C168" s="294">
        <v>0</v>
      </c>
      <c r="D168" s="294">
        <v>0</v>
      </c>
      <c r="E168" s="294">
        <v>0</v>
      </c>
      <c r="F168" s="294">
        <v>0</v>
      </c>
      <c r="G168" s="294">
        <v>1</v>
      </c>
      <c r="H168" s="294">
        <v>0</v>
      </c>
      <c r="I168" s="294">
        <v>0</v>
      </c>
      <c r="J168" s="294">
        <v>1</v>
      </c>
      <c r="K168" s="294">
        <v>1</v>
      </c>
      <c r="L168" s="294">
        <v>1</v>
      </c>
      <c r="M168" s="294">
        <v>0</v>
      </c>
      <c r="N168" s="294">
        <v>0</v>
      </c>
      <c r="O168" s="257">
        <f t="shared" si="31"/>
        <v>4</v>
      </c>
    </row>
    <row r="169" spans="1:16">
      <c r="A169" s="254"/>
      <c r="B169" s="255" t="s">
        <v>330</v>
      </c>
      <c r="C169" s="294">
        <v>0</v>
      </c>
      <c r="D169" s="294">
        <v>0</v>
      </c>
      <c r="E169" s="294">
        <v>0</v>
      </c>
      <c r="F169" s="294">
        <v>0</v>
      </c>
      <c r="G169" s="294">
        <v>0</v>
      </c>
      <c r="H169" s="294">
        <v>3</v>
      </c>
      <c r="I169" s="294">
        <v>4</v>
      </c>
      <c r="J169" s="294">
        <v>3</v>
      </c>
      <c r="K169" s="294">
        <v>0</v>
      </c>
      <c r="L169" s="294">
        <v>0</v>
      </c>
      <c r="M169" s="294">
        <v>0</v>
      </c>
      <c r="N169" s="294">
        <v>0</v>
      </c>
      <c r="O169" s="257">
        <f t="shared" si="31"/>
        <v>10</v>
      </c>
    </row>
    <row r="170" spans="1:16">
      <c r="A170" s="259"/>
      <c r="B170" s="260" t="s">
        <v>346</v>
      </c>
      <c r="C170" s="275">
        <f>MEDIAN(C165:C169)</f>
        <v>0</v>
      </c>
      <c r="D170" s="275">
        <f t="shared" ref="D170:N170" si="32">MEDIAN(D165:D169)</f>
        <v>0</v>
      </c>
      <c r="E170" s="275">
        <f t="shared" si="32"/>
        <v>0</v>
      </c>
      <c r="F170" s="275">
        <f t="shared" si="32"/>
        <v>0</v>
      </c>
      <c r="G170" s="275">
        <f t="shared" si="32"/>
        <v>1</v>
      </c>
      <c r="H170" s="275">
        <f t="shared" si="32"/>
        <v>3</v>
      </c>
      <c r="I170" s="275">
        <f t="shared" si="32"/>
        <v>0</v>
      </c>
      <c r="J170" s="275">
        <f t="shared" si="32"/>
        <v>3</v>
      </c>
      <c r="K170" s="275">
        <f t="shared" si="32"/>
        <v>1</v>
      </c>
      <c r="L170" s="275">
        <f t="shared" si="32"/>
        <v>0</v>
      </c>
      <c r="M170" s="275">
        <f t="shared" si="32"/>
        <v>0</v>
      </c>
      <c r="N170" s="275">
        <f t="shared" si="32"/>
        <v>0</v>
      </c>
      <c r="O170" s="261">
        <f t="shared" si="31"/>
        <v>8</v>
      </c>
    </row>
    <row r="171" spans="1:16">
      <c r="A171" s="254"/>
      <c r="B171" s="262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63">
        <f>O170*80/100</f>
        <v>6.4</v>
      </c>
    </row>
    <row r="172" spans="1:16">
      <c r="A172" s="254"/>
      <c r="B172" s="264" t="s">
        <v>345</v>
      </c>
      <c r="C172" s="265">
        <f>รายเดือน66!B19</f>
        <v>0</v>
      </c>
      <c r="D172" s="265">
        <f>รายเดือน66!C19</f>
        <v>0</v>
      </c>
      <c r="E172" s="265">
        <f>รายเดือน66!D19</f>
        <v>0</v>
      </c>
      <c r="F172" s="265">
        <f>รายเดือน66!E19</f>
        <v>0</v>
      </c>
      <c r="G172" s="265">
        <f>รายเดือน66!F19</f>
        <v>0</v>
      </c>
      <c r="H172" s="265">
        <f>รายเดือน66!G19</f>
        <v>4</v>
      </c>
      <c r="I172" s="265">
        <f>รายเดือน66!H19</f>
        <v>8</v>
      </c>
      <c r="J172" s="265">
        <f>รายเดือน66!I19</f>
        <v>5</v>
      </c>
      <c r="K172" s="265">
        <f>รายเดือน66!J19</f>
        <v>0</v>
      </c>
      <c r="L172" s="265">
        <f>รายเดือน66!K19</f>
        <v>0</v>
      </c>
      <c r="M172" s="265">
        <f>รายเดือน66!L19</f>
        <v>0</v>
      </c>
      <c r="N172" s="265">
        <f>รายเดือน66!M19</f>
        <v>0</v>
      </c>
      <c r="O172" s="266">
        <f t="shared" si="31"/>
        <v>17</v>
      </c>
    </row>
    <row r="173" spans="1:16">
      <c r="A173" s="276"/>
      <c r="B173" s="268" t="s">
        <v>347</v>
      </c>
      <c r="C173" s="269">
        <f>C172</f>
        <v>0</v>
      </c>
      <c r="D173" s="269">
        <f>C172+D172</f>
        <v>0</v>
      </c>
      <c r="E173" s="269">
        <f>C172+D172+E172</f>
        <v>0</v>
      </c>
      <c r="F173" s="269">
        <f>C172+D172+E172+F172</f>
        <v>0</v>
      </c>
      <c r="G173" s="269">
        <f>C172+D172+E172+F172+G172</f>
        <v>0</v>
      </c>
      <c r="H173" s="269">
        <f>C172+D172+E172+F172+G172+H172</f>
        <v>4</v>
      </c>
      <c r="I173" s="269">
        <f>C172+D172+E172+F172+G172+H172+I172</f>
        <v>12</v>
      </c>
      <c r="J173" s="269">
        <f>C172+D172+E172+F172+G172+H172+I172+J172</f>
        <v>17</v>
      </c>
      <c r="K173" s="269">
        <f>C172+D172+E172+F172+G172+H172+I172+J172+K172</f>
        <v>17</v>
      </c>
      <c r="L173" s="269">
        <f>C172+D172+E172+F172+G172+H172+I172+J172+K172+L172</f>
        <v>17</v>
      </c>
      <c r="M173" s="269">
        <f>C172+D172+E172+F172+G172+H172+I172+J172+K172+L172+M172</f>
        <v>17</v>
      </c>
      <c r="N173" s="269">
        <f>C172+D172+E172+F172+G172+H172+I172+J172+K172+L172+M172+N172</f>
        <v>17</v>
      </c>
      <c r="O173" s="270"/>
    </row>
    <row r="174" spans="1:16">
      <c r="A174" s="271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54"/>
      <c r="B175" s="255" t="s">
        <v>152</v>
      </c>
      <c r="C175" s="295">
        <v>0</v>
      </c>
      <c r="D175" s="295">
        <v>0</v>
      </c>
      <c r="E175" s="295">
        <v>0</v>
      </c>
      <c r="F175" s="295">
        <v>1</v>
      </c>
      <c r="G175" s="295">
        <v>12</v>
      </c>
      <c r="H175" s="295">
        <v>7</v>
      </c>
      <c r="I175" s="295">
        <v>4</v>
      </c>
      <c r="J175" s="295">
        <v>1</v>
      </c>
      <c r="K175" s="295">
        <v>1</v>
      </c>
      <c r="L175" s="295">
        <v>0</v>
      </c>
      <c r="M175" s="295">
        <v>1</v>
      </c>
      <c r="N175" s="295">
        <v>0</v>
      </c>
      <c r="O175" s="257">
        <f t="shared" ref="O175:O182" si="33">SUM(C175:N175)</f>
        <v>27</v>
      </c>
    </row>
    <row r="176" spans="1:16">
      <c r="A176" s="254"/>
      <c r="B176" s="255" t="s">
        <v>153</v>
      </c>
      <c r="C176" s="295">
        <v>0</v>
      </c>
      <c r="D176" s="295">
        <v>0</v>
      </c>
      <c r="E176" s="295">
        <v>1</v>
      </c>
      <c r="F176" s="295">
        <v>0</v>
      </c>
      <c r="G176" s="295">
        <v>5</v>
      </c>
      <c r="H176" s="295">
        <v>10</v>
      </c>
      <c r="I176" s="295">
        <v>9</v>
      </c>
      <c r="J176" s="295">
        <v>4</v>
      </c>
      <c r="K176" s="295">
        <v>4</v>
      </c>
      <c r="L176" s="295">
        <v>4</v>
      </c>
      <c r="M176" s="295">
        <v>2</v>
      </c>
      <c r="N176" s="295">
        <v>4</v>
      </c>
      <c r="O176" s="257">
        <f t="shared" si="33"/>
        <v>43</v>
      </c>
    </row>
    <row r="177" spans="1:16">
      <c r="A177" s="254"/>
      <c r="B177" s="255" t="s">
        <v>189</v>
      </c>
      <c r="C177" s="295">
        <v>12</v>
      </c>
      <c r="D177" s="295">
        <v>0</v>
      </c>
      <c r="E177" s="295">
        <v>3</v>
      </c>
      <c r="F177" s="295">
        <v>6</v>
      </c>
      <c r="G177" s="295">
        <v>2</v>
      </c>
      <c r="H177" s="295">
        <v>1</v>
      </c>
      <c r="I177" s="295">
        <v>7</v>
      </c>
      <c r="J177" s="295">
        <v>3</v>
      </c>
      <c r="K177" s="295">
        <v>1</v>
      </c>
      <c r="L177" s="295">
        <v>0</v>
      </c>
      <c r="M177" s="295">
        <v>1</v>
      </c>
      <c r="N177" s="295">
        <v>0</v>
      </c>
      <c r="O177" s="257">
        <f t="shared" si="33"/>
        <v>36</v>
      </c>
    </row>
    <row r="178" spans="1:16">
      <c r="A178" s="254"/>
      <c r="B178" s="255" t="s">
        <v>329</v>
      </c>
      <c r="C178" s="295">
        <v>0</v>
      </c>
      <c r="D178" s="295">
        <v>1</v>
      </c>
      <c r="E178" s="295">
        <v>0</v>
      </c>
      <c r="F178" s="295">
        <v>0</v>
      </c>
      <c r="G178" s="295">
        <v>0</v>
      </c>
      <c r="H178" s="295">
        <v>0</v>
      </c>
      <c r="I178" s="295">
        <v>0</v>
      </c>
      <c r="J178" s="295">
        <v>1</v>
      </c>
      <c r="K178" s="295">
        <v>0</v>
      </c>
      <c r="L178" s="295">
        <v>0</v>
      </c>
      <c r="M178" s="295">
        <v>0</v>
      </c>
      <c r="N178" s="295">
        <v>0</v>
      </c>
      <c r="O178" s="257">
        <f t="shared" si="33"/>
        <v>2</v>
      </c>
    </row>
    <row r="179" spans="1:16">
      <c r="A179" s="254"/>
      <c r="B179" s="255" t="s">
        <v>330</v>
      </c>
      <c r="C179" s="295">
        <v>0</v>
      </c>
      <c r="D179" s="295">
        <v>0</v>
      </c>
      <c r="E179" s="295">
        <v>0</v>
      </c>
      <c r="F179" s="295">
        <v>0</v>
      </c>
      <c r="G179" s="295">
        <v>1</v>
      </c>
      <c r="H179" s="295">
        <v>1</v>
      </c>
      <c r="I179" s="295">
        <v>1</v>
      </c>
      <c r="J179" s="295">
        <v>0</v>
      </c>
      <c r="K179" s="295">
        <v>0</v>
      </c>
      <c r="L179" s="295">
        <v>1</v>
      </c>
      <c r="M179" s="295">
        <v>1</v>
      </c>
      <c r="N179" s="295">
        <v>1</v>
      </c>
      <c r="O179" s="257">
        <f t="shared" si="33"/>
        <v>6</v>
      </c>
    </row>
    <row r="180" spans="1:16">
      <c r="A180" s="259"/>
      <c r="B180" s="260" t="s">
        <v>346</v>
      </c>
      <c r="C180" s="275">
        <f>MEDIAN(C175:C179)</f>
        <v>0</v>
      </c>
      <c r="D180" s="275">
        <f t="shared" ref="D180:N180" si="34">MEDIAN(D175:D179)</f>
        <v>0</v>
      </c>
      <c r="E180" s="275">
        <f t="shared" si="34"/>
        <v>0</v>
      </c>
      <c r="F180" s="275">
        <f t="shared" si="34"/>
        <v>0</v>
      </c>
      <c r="G180" s="275">
        <f t="shared" si="34"/>
        <v>2</v>
      </c>
      <c r="H180" s="275">
        <f t="shared" si="34"/>
        <v>1</v>
      </c>
      <c r="I180" s="275">
        <f t="shared" si="34"/>
        <v>4</v>
      </c>
      <c r="J180" s="275">
        <f t="shared" si="34"/>
        <v>1</v>
      </c>
      <c r="K180" s="275">
        <f t="shared" si="34"/>
        <v>1</v>
      </c>
      <c r="L180" s="275">
        <f t="shared" si="34"/>
        <v>0</v>
      </c>
      <c r="M180" s="275">
        <f t="shared" si="34"/>
        <v>1</v>
      </c>
      <c r="N180" s="275">
        <f t="shared" si="34"/>
        <v>0</v>
      </c>
      <c r="O180" s="261">
        <f t="shared" si="33"/>
        <v>10</v>
      </c>
    </row>
    <row r="181" spans="1:16">
      <c r="A181" s="254"/>
      <c r="B181" s="262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63">
        <f>O180*80/100</f>
        <v>8</v>
      </c>
    </row>
    <row r="182" spans="1:16">
      <c r="A182" s="254"/>
      <c r="B182" s="264" t="s">
        <v>345</v>
      </c>
      <c r="C182" s="265">
        <f>รายเดือน66!B22</f>
        <v>0</v>
      </c>
      <c r="D182" s="265">
        <f>รายเดือน66!C22</f>
        <v>0</v>
      </c>
      <c r="E182" s="265">
        <f>รายเดือน66!D22</f>
        <v>2</v>
      </c>
      <c r="F182" s="265">
        <f>รายเดือน66!E22</f>
        <v>0</v>
      </c>
      <c r="G182" s="265">
        <f>รายเดือน66!F22</f>
        <v>1</v>
      </c>
      <c r="H182" s="265">
        <f>รายเดือน66!G22</f>
        <v>2</v>
      </c>
      <c r="I182" s="265">
        <f>รายเดือน66!H22</f>
        <v>10</v>
      </c>
      <c r="J182" s="265">
        <f>รายเดือน66!I22</f>
        <v>3</v>
      </c>
      <c r="K182" s="265">
        <f>รายเดือน66!J22</f>
        <v>0</v>
      </c>
      <c r="L182" s="265">
        <f>รายเดือน66!K22</f>
        <v>0</v>
      </c>
      <c r="M182" s="265">
        <f>รายเดือน66!L22</f>
        <v>0</v>
      </c>
      <c r="N182" s="265">
        <f>รายเดือน66!M22</f>
        <v>0</v>
      </c>
      <c r="O182" s="266">
        <f t="shared" si="33"/>
        <v>18</v>
      </c>
    </row>
    <row r="183" spans="1:16">
      <c r="A183" s="276"/>
      <c r="B183" s="268" t="s">
        <v>347</v>
      </c>
      <c r="C183" s="269">
        <f>C182</f>
        <v>0</v>
      </c>
      <c r="D183" s="269">
        <f>C182+D182</f>
        <v>0</v>
      </c>
      <c r="E183" s="269">
        <f>C182+D182+E182</f>
        <v>2</v>
      </c>
      <c r="F183" s="269">
        <f>C182+D182+E182+F182</f>
        <v>2</v>
      </c>
      <c r="G183" s="269">
        <f>C182+D182+E182+F182+G182</f>
        <v>3</v>
      </c>
      <c r="H183" s="269">
        <f>C182+D182+E182+F182+G182+H182</f>
        <v>5</v>
      </c>
      <c r="I183" s="269">
        <f>C182+D182+E182+F182+G182+H182+I182</f>
        <v>15</v>
      </c>
      <c r="J183" s="269">
        <f>C182+D182+E182+F182+G182+H182+I182+J182</f>
        <v>18</v>
      </c>
      <c r="K183" s="269">
        <f>C182+D182+E182+F182+G182+H182+I182+J182+K182</f>
        <v>18</v>
      </c>
      <c r="L183" s="269">
        <f>C182+D182+E182+F182+G182+H182+I182+J182+K182+L182</f>
        <v>18</v>
      </c>
      <c r="M183" s="269">
        <f>C182+D182+E182+F182+G182+H182+I182+J182+K182+L182+M182</f>
        <v>18</v>
      </c>
      <c r="N183" s="269">
        <f>C182+D182+E182+F182+G182+H182+I182+J182+K182+L182+M182+N182</f>
        <v>18</v>
      </c>
      <c r="O183" s="270"/>
    </row>
    <row r="184" spans="1:16">
      <c r="A184" s="271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54"/>
      <c r="B185" s="255" t="s">
        <v>152</v>
      </c>
      <c r="C185" s="296">
        <v>0</v>
      </c>
      <c r="D185" s="296">
        <v>0</v>
      </c>
      <c r="E185" s="296">
        <v>0</v>
      </c>
      <c r="F185" s="296">
        <v>0</v>
      </c>
      <c r="G185" s="296">
        <v>0</v>
      </c>
      <c r="H185" s="296">
        <v>2</v>
      </c>
      <c r="I185" s="296">
        <v>5</v>
      </c>
      <c r="J185" s="296">
        <v>3</v>
      </c>
      <c r="K185" s="296">
        <v>4</v>
      </c>
      <c r="L185" s="296">
        <v>4</v>
      </c>
      <c r="M185" s="296">
        <v>3</v>
      </c>
      <c r="N185" s="296">
        <v>3</v>
      </c>
      <c r="O185" s="257">
        <f t="shared" ref="O185:O192" si="35">SUM(C185:N185)</f>
        <v>24</v>
      </c>
    </row>
    <row r="186" spans="1:16">
      <c r="A186" s="254"/>
      <c r="B186" s="255" t="s">
        <v>153</v>
      </c>
      <c r="C186" s="296">
        <v>5</v>
      </c>
      <c r="D186" s="296">
        <v>3</v>
      </c>
      <c r="E186" s="296">
        <v>3</v>
      </c>
      <c r="F186" s="296">
        <v>2</v>
      </c>
      <c r="G186" s="296">
        <v>7</v>
      </c>
      <c r="H186" s="296">
        <v>17</v>
      </c>
      <c r="I186" s="296">
        <v>17</v>
      </c>
      <c r="J186" s="296">
        <v>16</v>
      </c>
      <c r="K186" s="296">
        <v>21</v>
      </c>
      <c r="L186" s="296">
        <v>11</v>
      </c>
      <c r="M186" s="296">
        <v>2</v>
      </c>
      <c r="N186" s="296">
        <v>0</v>
      </c>
      <c r="O186" s="257">
        <f t="shared" si="35"/>
        <v>104</v>
      </c>
    </row>
    <row r="187" spans="1:16">
      <c r="A187" s="254"/>
      <c r="B187" s="255" t="s">
        <v>189</v>
      </c>
      <c r="C187" s="296">
        <v>0</v>
      </c>
      <c r="D187" s="296">
        <v>2</v>
      </c>
      <c r="E187" s="296">
        <v>0</v>
      </c>
      <c r="F187" s="296">
        <v>0</v>
      </c>
      <c r="G187" s="296">
        <v>2</v>
      </c>
      <c r="H187" s="296">
        <v>1</v>
      </c>
      <c r="I187" s="296">
        <v>6</v>
      </c>
      <c r="J187" s="296">
        <v>6</v>
      </c>
      <c r="K187" s="296">
        <v>2</v>
      </c>
      <c r="L187" s="296">
        <v>0</v>
      </c>
      <c r="M187" s="296">
        <v>0</v>
      </c>
      <c r="N187" s="296">
        <v>0</v>
      </c>
      <c r="O187" s="257">
        <f t="shared" si="35"/>
        <v>19</v>
      </c>
    </row>
    <row r="188" spans="1:16">
      <c r="A188" s="254"/>
      <c r="B188" s="255" t="s">
        <v>329</v>
      </c>
      <c r="C188" s="296">
        <v>0</v>
      </c>
      <c r="D188" s="296">
        <v>0</v>
      </c>
      <c r="E188" s="296">
        <v>0</v>
      </c>
      <c r="F188" s="296">
        <v>0</v>
      </c>
      <c r="G188" s="296">
        <v>0</v>
      </c>
      <c r="H188" s="296">
        <v>0</v>
      </c>
      <c r="I188" s="296">
        <v>0</v>
      </c>
      <c r="J188" s="296">
        <v>0</v>
      </c>
      <c r="K188" s="296">
        <v>0</v>
      </c>
      <c r="L188" s="296">
        <v>0</v>
      </c>
      <c r="M188" s="296">
        <v>0</v>
      </c>
      <c r="N188" s="296">
        <v>0</v>
      </c>
      <c r="O188" s="257">
        <f t="shared" si="35"/>
        <v>0</v>
      </c>
    </row>
    <row r="189" spans="1:16">
      <c r="A189" s="254"/>
      <c r="B189" s="255" t="s">
        <v>330</v>
      </c>
      <c r="C189" s="296">
        <v>0</v>
      </c>
      <c r="D189" s="296">
        <v>0</v>
      </c>
      <c r="E189" s="296">
        <v>0</v>
      </c>
      <c r="F189" s="296">
        <v>0</v>
      </c>
      <c r="G189" s="296">
        <v>0</v>
      </c>
      <c r="H189" s="296">
        <v>1</v>
      </c>
      <c r="I189" s="296">
        <v>5</v>
      </c>
      <c r="J189" s="296">
        <v>5</v>
      </c>
      <c r="K189" s="296">
        <v>2</v>
      </c>
      <c r="L189" s="296">
        <v>1</v>
      </c>
      <c r="M189" s="296">
        <v>1</v>
      </c>
      <c r="N189" s="296">
        <v>0</v>
      </c>
      <c r="O189" s="257">
        <f t="shared" si="35"/>
        <v>15</v>
      </c>
    </row>
    <row r="190" spans="1:16">
      <c r="A190" s="259"/>
      <c r="B190" s="260" t="s">
        <v>346</v>
      </c>
      <c r="C190" s="275">
        <f>MEDIAN(C185:C189)</f>
        <v>0</v>
      </c>
      <c r="D190" s="275">
        <f t="shared" ref="D190:N190" si="36">MEDIAN(D185:D189)</f>
        <v>0</v>
      </c>
      <c r="E190" s="275">
        <f t="shared" si="36"/>
        <v>0</v>
      </c>
      <c r="F190" s="275">
        <f t="shared" si="36"/>
        <v>0</v>
      </c>
      <c r="G190" s="275">
        <f t="shared" si="36"/>
        <v>0</v>
      </c>
      <c r="H190" s="275">
        <f t="shared" si="36"/>
        <v>1</v>
      </c>
      <c r="I190" s="275">
        <f t="shared" si="36"/>
        <v>5</v>
      </c>
      <c r="J190" s="275">
        <f t="shared" si="36"/>
        <v>5</v>
      </c>
      <c r="K190" s="275">
        <f t="shared" si="36"/>
        <v>2</v>
      </c>
      <c r="L190" s="275">
        <f t="shared" si="36"/>
        <v>1</v>
      </c>
      <c r="M190" s="275">
        <f t="shared" si="36"/>
        <v>1</v>
      </c>
      <c r="N190" s="275">
        <f t="shared" si="36"/>
        <v>0</v>
      </c>
      <c r="O190" s="261">
        <f t="shared" si="35"/>
        <v>15</v>
      </c>
    </row>
    <row r="191" spans="1:16">
      <c r="A191" s="254"/>
      <c r="B191" s="262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63">
        <f>O190*80/100</f>
        <v>12</v>
      </c>
    </row>
    <row r="192" spans="1:16">
      <c r="A192" s="254"/>
      <c r="B192" s="264" t="s">
        <v>345</v>
      </c>
      <c r="C192" s="297">
        <f>รายเดือน66!B23</f>
        <v>0</v>
      </c>
      <c r="D192" s="297">
        <f>รายเดือน66!C23</f>
        <v>0</v>
      </c>
      <c r="E192" s="297">
        <f>รายเดือน66!D23</f>
        <v>0</v>
      </c>
      <c r="F192" s="297">
        <f>รายเดือน66!E23</f>
        <v>1</v>
      </c>
      <c r="G192" s="297">
        <f>รายเดือน66!F23</f>
        <v>1</v>
      </c>
      <c r="H192" s="297">
        <f>รายเดือน66!G23</f>
        <v>0</v>
      </c>
      <c r="I192" s="297">
        <f>รายเดือน66!H23</f>
        <v>1</v>
      </c>
      <c r="J192" s="297">
        <f>รายเดือน66!I23</f>
        <v>2</v>
      </c>
      <c r="K192" s="297">
        <f>รายเดือน66!J23</f>
        <v>0</v>
      </c>
      <c r="L192" s="297">
        <f>รายเดือน66!K23</f>
        <v>0</v>
      </c>
      <c r="M192" s="297">
        <f>รายเดือน66!L23</f>
        <v>0</v>
      </c>
      <c r="N192" s="297">
        <f>รายเดือน66!M23</f>
        <v>0</v>
      </c>
      <c r="O192" s="266">
        <f t="shared" si="35"/>
        <v>5</v>
      </c>
    </row>
    <row r="193" spans="1:16">
      <c r="A193" s="276"/>
      <c r="B193" s="268" t="s">
        <v>347</v>
      </c>
      <c r="C193" s="269">
        <f>C192</f>
        <v>0</v>
      </c>
      <c r="D193" s="269">
        <f>C192+D192</f>
        <v>0</v>
      </c>
      <c r="E193" s="269">
        <f>C192+D192+E192</f>
        <v>0</v>
      </c>
      <c r="F193" s="269">
        <f>C192+D192+E192+F192</f>
        <v>1</v>
      </c>
      <c r="G193" s="269">
        <f>C192+D192+E192+F192+G192</f>
        <v>2</v>
      </c>
      <c r="H193" s="269">
        <f>C192+D192+E192+F192+G192+H192</f>
        <v>2</v>
      </c>
      <c r="I193" s="269">
        <f>C192+D192+E192+F192+G192+H192+I192</f>
        <v>3</v>
      </c>
      <c r="J193" s="269">
        <f>C192+D192+E192+F192+G192+H192+I192+J192</f>
        <v>5</v>
      </c>
      <c r="K193" s="269">
        <f>C192+D192+E192+F192+G192+H192+I192+J192+K192</f>
        <v>5</v>
      </c>
      <c r="L193" s="269">
        <f>C192+D192+E192+F192+G192+H192+I192+J192+K192+L192</f>
        <v>5</v>
      </c>
      <c r="M193" s="269">
        <f>C192+D192+E192+F192+G192+H192+I192+J192+K192+L192+M192</f>
        <v>5</v>
      </c>
      <c r="N193" s="269">
        <f>C192+D192+E192+F192+G192+H192+I192+J192+K192+L192+M192+N192</f>
        <v>5</v>
      </c>
      <c r="O193" s="270"/>
    </row>
    <row r="194" spans="1:16">
      <c r="A194" s="271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54"/>
      <c r="B195" s="255" t="s">
        <v>152</v>
      </c>
      <c r="C195" s="298">
        <v>0</v>
      </c>
      <c r="D195" s="298">
        <v>0</v>
      </c>
      <c r="E195" s="298">
        <v>0</v>
      </c>
      <c r="F195" s="298">
        <v>3</v>
      </c>
      <c r="G195" s="298">
        <v>23</v>
      </c>
      <c r="H195" s="298">
        <v>8</v>
      </c>
      <c r="I195" s="298">
        <v>4</v>
      </c>
      <c r="J195" s="298">
        <v>7</v>
      </c>
      <c r="K195" s="298">
        <v>1</v>
      </c>
      <c r="L195" s="298">
        <v>1</v>
      </c>
      <c r="M195" s="298">
        <v>5</v>
      </c>
      <c r="N195" s="298">
        <v>1</v>
      </c>
      <c r="O195" s="257">
        <f t="shared" ref="O195:O202" si="37">SUM(C195:N195)</f>
        <v>53</v>
      </c>
    </row>
    <row r="196" spans="1:16">
      <c r="A196" s="254"/>
      <c r="B196" s="255" t="s">
        <v>153</v>
      </c>
      <c r="C196" s="298">
        <v>0</v>
      </c>
      <c r="D196" s="298">
        <v>1</v>
      </c>
      <c r="E196" s="298">
        <v>0</v>
      </c>
      <c r="F196" s="298">
        <v>0</v>
      </c>
      <c r="G196" s="298">
        <v>4</v>
      </c>
      <c r="H196" s="298">
        <v>11</v>
      </c>
      <c r="I196" s="298">
        <v>8</v>
      </c>
      <c r="J196" s="298">
        <v>15</v>
      </c>
      <c r="K196" s="298">
        <v>13</v>
      </c>
      <c r="L196" s="298">
        <v>5</v>
      </c>
      <c r="M196" s="298">
        <v>2</v>
      </c>
      <c r="N196" s="298">
        <v>3</v>
      </c>
      <c r="O196" s="257">
        <f t="shared" si="37"/>
        <v>62</v>
      </c>
    </row>
    <row r="197" spans="1:16">
      <c r="A197" s="254"/>
      <c r="B197" s="255" t="s">
        <v>189</v>
      </c>
      <c r="C197" s="298">
        <v>0</v>
      </c>
      <c r="D197" s="298">
        <v>0</v>
      </c>
      <c r="E197" s="298">
        <v>1</v>
      </c>
      <c r="F197" s="298">
        <v>4</v>
      </c>
      <c r="G197" s="298">
        <v>2</v>
      </c>
      <c r="H197" s="298">
        <v>10</v>
      </c>
      <c r="I197" s="298">
        <v>21</v>
      </c>
      <c r="J197" s="298">
        <v>11</v>
      </c>
      <c r="K197" s="298">
        <v>6</v>
      </c>
      <c r="L197" s="298">
        <v>0</v>
      </c>
      <c r="M197" s="298">
        <v>1</v>
      </c>
      <c r="N197" s="298">
        <v>1</v>
      </c>
      <c r="O197" s="257">
        <f t="shared" si="37"/>
        <v>57</v>
      </c>
    </row>
    <row r="198" spans="1:16">
      <c r="A198" s="254"/>
      <c r="B198" s="255" t="s">
        <v>329</v>
      </c>
      <c r="C198" s="298">
        <v>0</v>
      </c>
      <c r="D198" s="298">
        <v>0</v>
      </c>
      <c r="E198" s="298">
        <v>0</v>
      </c>
      <c r="F198" s="298">
        <v>0</v>
      </c>
      <c r="G198" s="298">
        <v>0</v>
      </c>
      <c r="H198" s="298">
        <v>0</v>
      </c>
      <c r="I198" s="298">
        <v>0</v>
      </c>
      <c r="J198" s="298">
        <v>0</v>
      </c>
      <c r="K198" s="298">
        <v>1</v>
      </c>
      <c r="L198" s="298">
        <v>1</v>
      </c>
      <c r="M198" s="298">
        <v>0</v>
      </c>
      <c r="N198" s="298">
        <v>0</v>
      </c>
      <c r="O198" s="257">
        <f t="shared" si="37"/>
        <v>2</v>
      </c>
    </row>
    <row r="199" spans="1:16">
      <c r="A199" s="254"/>
      <c r="B199" s="255" t="s">
        <v>330</v>
      </c>
      <c r="C199" s="298">
        <v>0</v>
      </c>
      <c r="D199" s="298">
        <v>0</v>
      </c>
      <c r="E199" s="298">
        <v>0</v>
      </c>
      <c r="F199" s="298">
        <v>0</v>
      </c>
      <c r="G199" s="298">
        <v>0</v>
      </c>
      <c r="H199" s="298">
        <v>17</v>
      </c>
      <c r="I199" s="298">
        <v>6</v>
      </c>
      <c r="J199" s="298">
        <v>7</v>
      </c>
      <c r="K199" s="298">
        <v>5</v>
      </c>
      <c r="L199" s="298">
        <v>0</v>
      </c>
      <c r="M199" s="298">
        <v>2</v>
      </c>
      <c r="N199" s="298">
        <v>0</v>
      </c>
      <c r="O199" s="257">
        <f t="shared" si="37"/>
        <v>37</v>
      </c>
    </row>
    <row r="200" spans="1:16">
      <c r="A200" s="259"/>
      <c r="B200" s="260" t="s">
        <v>346</v>
      </c>
      <c r="C200" s="275">
        <f>MEDIAN(C195:C199)</f>
        <v>0</v>
      </c>
      <c r="D200" s="275">
        <f t="shared" ref="D200:N200" si="38">MEDIAN(D195:D199)</f>
        <v>0</v>
      </c>
      <c r="E200" s="275">
        <f t="shared" si="38"/>
        <v>0</v>
      </c>
      <c r="F200" s="275">
        <f t="shared" si="38"/>
        <v>0</v>
      </c>
      <c r="G200" s="275">
        <f t="shared" si="38"/>
        <v>2</v>
      </c>
      <c r="H200" s="275">
        <f t="shared" si="38"/>
        <v>10</v>
      </c>
      <c r="I200" s="275">
        <f t="shared" si="38"/>
        <v>6</v>
      </c>
      <c r="J200" s="275">
        <f t="shared" si="38"/>
        <v>7</v>
      </c>
      <c r="K200" s="275">
        <f t="shared" si="38"/>
        <v>5</v>
      </c>
      <c r="L200" s="275">
        <f t="shared" si="38"/>
        <v>1</v>
      </c>
      <c r="M200" s="275">
        <f t="shared" si="38"/>
        <v>2</v>
      </c>
      <c r="N200" s="275">
        <f t="shared" si="38"/>
        <v>1</v>
      </c>
      <c r="O200" s="261">
        <f t="shared" si="37"/>
        <v>34</v>
      </c>
    </row>
    <row r="201" spans="1:16">
      <c r="A201" s="254"/>
      <c r="B201" s="262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63">
        <f>O200*80/100</f>
        <v>27.2</v>
      </c>
    </row>
    <row r="202" spans="1:16">
      <c r="A202" s="254"/>
      <c r="B202" s="264" t="s">
        <v>345</v>
      </c>
      <c r="C202" s="265">
        <f>รายเดือน66!B24</f>
        <v>0</v>
      </c>
      <c r="D202" s="265">
        <f>รายเดือน66!C24</f>
        <v>1</v>
      </c>
      <c r="E202" s="265">
        <f>รายเดือน66!D24</f>
        <v>2</v>
      </c>
      <c r="F202" s="265">
        <f>รายเดือน66!E24</f>
        <v>2</v>
      </c>
      <c r="G202" s="265">
        <f>รายเดือน66!F24</f>
        <v>0</v>
      </c>
      <c r="H202" s="265">
        <f>รายเดือน66!G24</f>
        <v>0</v>
      </c>
      <c r="I202" s="265">
        <f>รายเดือน66!H24</f>
        <v>2</v>
      </c>
      <c r="J202" s="265">
        <f>รายเดือน66!I24</f>
        <v>0</v>
      </c>
      <c r="K202" s="265">
        <f>รายเดือน66!J24</f>
        <v>0</v>
      </c>
      <c r="L202" s="265">
        <f>รายเดือน66!K24</f>
        <v>0</v>
      </c>
      <c r="M202" s="265">
        <f>รายเดือน66!L24</f>
        <v>0</v>
      </c>
      <c r="N202" s="265">
        <f>รายเดือน66!M24</f>
        <v>0</v>
      </c>
      <c r="O202" s="266">
        <f t="shared" si="37"/>
        <v>7</v>
      </c>
    </row>
    <row r="203" spans="1:16">
      <c r="A203" s="276"/>
      <c r="B203" s="268" t="s">
        <v>347</v>
      </c>
      <c r="C203" s="269">
        <f>C202</f>
        <v>0</v>
      </c>
      <c r="D203" s="269">
        <f>C202+D202</f>
        <v>1</v>
      </c>
      <c r="E203" s="269">
        <f>C202+D202+E202</f>
        <v>3</v>
      </c>
      <c r="F203" s="269">
        <f>C202+D202+E202+F202</f>
        <v>5</v>
      </c>
      <c r="G203" s="269">
        <f>C202+D202+E202+F202+G202</f>
        <v>5</v>
      </c>
      <c r="H203" s="269">
        <f>C202+D202+E202+F202+G202+H202</f>
        <v>5</v>
      </c>
      <c r="I203" s="269">
        <f>C202+D202+E202+F202+G202+H202+I202</f>
        <v>7</v>
      </c>
      <c r="J203" s="269">
        <f>C202+D202+E202+F202+G202+H202+I202+J202</f>
        <v>7</v>
      </c>
      <c r="K203" s="269">
        <f>C202+D202+E202+F202+G202+H202+I202+J202+K202</f>
        <v>7</v>
      </c>
      <c r="L203" s="269">
        <f>C202+D202+E202+F202+G202+H202+I202+J202+K202+L202</f>
        <v>7</v>
      </c>
      <c r="M203" s="269">
        <f>C202+D202+E202+F202+G202+H202+I202+J202+K202+L202+M202</f>
        <v>7</v>
      </c>
      <c r="N203" s="269">
        <f>C202+D202+E202+F202+G202+H202+I202+J202+K202+L202+M202+N202</f>
        <v>7</v>
      </c>
      <c r="O203" s="270"/>
    </row>
    <row r="204" spans="1:16">
      <c r="A204" s="271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54"/>
      <c r="B205" s="255" t="s">
        <v>152</v>
      </c>
      <c r="C205" s="299">
        <v>0</v>
      </c>
      <c r="D205" s="299">
        <v>0</v>
      </c>
      <c r="E205" s="299">
        <v>0</v>
      </c>
      <c r="F205" s="299">
        <v>1</v>
      </c>
      <c r="G205" s="299">
        <v>24</v>
      </c>
      <c r="H205" s="299">
        <v>6</v>
      </c>
      <c r="I205" s="299">
        <v>2</v>
      </c>
      <c r="J205" s="299">
        <v>19</v>
      </c>
      <c r="K205" s="299">
        <v>8</v>
      </c>
      <c r="L205" s="299">
        <v>0</v>
      </c>
      <c r="M205" s="299">
        <v>2</v>
      </c>
      <c r="N205" s="299">
        <v>0</v>
      </c>
      <c r="O205" s="257">
        <f t="shared" ref="O205:O212" si="39">SUM(C205:N205)</f>
        <v>62</v>
      </c>
    </row>
    <row r="206" spans="1:16">
      <c r="A206" s="254"/>
      <c r="B206" s="255" t="s">
        <v>153</v>
      </c>
      <c r="C206" s="299">
        <v>0</v>
      </c>
      <c r="D206" s="299">
        <v>0</v>
      </c>
      <c r="E206" s="299">
        <v>0</v>
      </c>
      <c r="F206" s="299">
        <v>0</v>
      </c>
      <c r="G206" s="299">
        <v>3</v>
      </c>
      <c r="H206" s="299">
        <v>5</v>
      </c>
      <c r="I206" s="299">
        <v>1</v>
      </c>
      <c r="J206" s="299">
        <v>3</v>
      </c>
      <c r="K206" s="299">
        <v>1</v>
      </c>
      <c r="L206" s="299">
        <v>1</v>
      </c>
      <c r="M206" s="299">
        <v>0</v>
      </c>
      <c r="N206" s="299">
        <v>1</v>
      </c>
      <c r="O206" s="257">
        <f t="shared" si="39"/>
        <v>15</v>
      </c>
    </row>
    <row r="207" spans="1:16">
      <c r="A207" s="254"/>
      <c r="B207" s="255" t="s">
        <v>189</v>
      </c>
      <c r="C207" s="299">
        <v>0</v>
      </c>
      <c r="D207" s="299">
        <v>0</v>
      </c>
      <c r="E207" s="299">
        <v>0</v>
      </c>
      <c r="F207" s="299">
        <v>0</v>
      </c>
      <c r="G207" s="299">
        <v>2</v>
      </c>
      <c r="H207" s="299">
        <v>6</v>
      </c>
      <c r="I207" s="299">
        <v>19</v>
      </c>
      <c r="J207" s="299">
        <v>5</v>
      </c>
      <c r="K207" s="299">
        <v>0</v>
      </c>
      <c r="L207" s="299">
        <v>1</v>
      </c>
      <c r="M207" s="299">
        <v>1</v>
      </c>
      <c r="N207" s="299">
        <v>0</v>
      </c>
      <c r="O207" s="257">
        <f t="shared" si="39"/>
        <v>34</v>
      </c>
    </row>
    <row r="208" spans="1:16">
      <c r="A208" s="254"/>
      <c r="B208" s="255" t="s">
        <v>329</v>
      </c>
      <c r="C208" s="299">
        <v>0</v>
      </c>
      <c r="D208" s="299">
        <v>0</v>
      </c>
      <c r="E208" s="299">
        <v>0</v>
      </c>
      <c r="F208" s="299">
        <v>0</v>
      </c>
      <c r="G208" s="299">
        <v>0</v>
      </c>
      <c r="H208" s="299">
        <v>0</v>
      </c>
      <c r="I208" s="299">
        <v>0</v>
      </c>
      <c r="J208" s="299">
        <v>1</v>
      </c>
      <c r="K208" s="299">
        <v>1</v>
      </c>
      <c r="L208" s="299">
        <v>0</v>
      </c>
      <c r="M208" s="299">
        <v>0</v>
      </c>
      <c r="N208" s="299">
        <v>0</v>
      </c>
      <c r="O208" s="257">
        <f t="shared" si="39"/>
        <v>2</v>
      </c>
    </row>
    <row r="209" spans="1:17">
      <c r="A209" s="254"/>
      <c r="B209" s="255" t="s">
        <v>330</v>
      </c>
      <c r="C209" s="299">
        <v>0</v>
      </c>
      <c r="D209" s="299">
        <v>0</v>
      </c>
      <c r="E209" s="299">
        <v>0</v>
      </c>
      <c r="F209" s="299">
        <v>0</v>
      </c>
      <c r="G209" s="299">
        <v>17</v>
      </c>
      <c r="H209" s="299">
        <v>77</v>
      </c>
      <c r="I209" s="299">
        <v>16</v>
      </c>
      <c r="J209" s="299">
        <v>11</v>
      </c>
      <c r="K209" s="299">
        <v>3</v>
      </c>
      <c r="L209" s="299">
        <v>2</v>
      </c>
      <c r="M209" s="299">
        <v>0</v>
      </c>
      <c r="N209" s="299">
        <v>2</v>
      </c>
      <c r="O209" s="257">
        <f t="shared" si="39"/>
        <v>128</v>
      </c>
    </row>
    <row r="210" spans="1:17">
      <c r="A210" s="259"/>
      <c r="B210" s="260" t="s">
        <v>346</v>
      </c>
      <c r="C210" s="275">
        <f t="shared" ref="C210:N210" si="40">MEDIAN(C205:C209)</f>
        <v>0</v>
      </c>
      <c r="D210" s="275">
        <f t="shared" si="40"/>
        <v>0</v>
      </c>
      <c r="E210" s="275">
        <f t="shared" si="40"/>
        <v>0</v>
      </c>
      <c r="F210" s="275">
        <f t="shared" si="40"/>
        <v>0</v>
      </c>
      <c r="G210" s="275">
        <f t="shared" si="40"/>
        <v>3</v>
      </c>
      <c r="H210" s="275">
        <f t="shared" si="40"/>
        <v>6</v>
      </c>
      <c r="I210" s="275">
        <f t="shared" si="40"/>
        <v>2</v>
      </c>
      <c r="J210" s="275">
        <f t="shared" si="40"/>
        <v>5</v>
      </c>
      <c r="K210" s="275">
        <f t="shared" si="40"/>
        <v>1</v>
      </c>
      <c r="L210" s="275">
        <f t="shared" si="40"/>
        <v>1</v>
      </c>
      <c r="M210" s="275">
        <f t="shared" si="40"/>
        <v>0</v>
      </c>
      <c r="N210" s="275">
        <f t="shared" si="40"/>
        <v>0</v>
      </c>
      <c r="O210" s="261">
        <f t="shared" si="39"/>
        <v>18</v>
      </c>
    </row>
    <row r="211" spans="1:17">
      <c r="A211" s="254"/>
      <c r="B211" s="262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63">
        <f>O210*80/100</f>
        <v>14.4</v>
      </c>
    </row>
    <row r="212" spans="1:17">
      <c r="A212" s="254"/>
      <c r="B212" s="264" t="s">
        <v>345</v>
      </c>
      <c r="C212" s="265">
        <f>รายเดือน66!B25</f>
        <v>0</v>
      </c>
      <c r="D212" s="265">
        <f>รายเดือน66!C25</f>
        <v>0</v>
      </c>
      <c r="E212" s="265">
        <f>รายเดือน66!D25</f>
        <v>0</v>
      </c>
      <c r="F212" s="265">
        <f>รายเดือน66!E25</f>
        <v>0</v>
      </c>
      <c r="G212" s="265">
        <f>รายเดือน66!F25</f>
        <v>0</v>
      </c>
      <c r="H212" s="265">
        <f>รายเดือน66!G25</f>
        <v>0</v>
      </c>
      <c r="I212" s="265">
        <f>รายเดือน66!H25</f>
        <v>1</v>
      </c>
      <c r="J212" s="265">
        <f>รายเดือน66!I25</f>
        <v>2</v>
      </c>
      <c r="K212" s="265">
        <f>รายเดือน66!J25</f>
        <v>0</v>
      </c>
      <c r="L212" s="265">
        <f>รายเดือน66!K25</f>
        <v>0</v>
      </c>
      <c r="M212" s="265">
        <f>รายเดือน66!L25</f>
        <v>0</v>
      </c>
      <c r="N212" s="265">
        <f>รายเดือน66!M25</f>
        <v>0</v>
      </c>
      <c r="O212" s="266">
        <f t="shared" si="39"/>
        <v>3</v>
      </c>
    </row>
    <row r="213" spans="1:17">
      <c r="A213" s="276"/>
      <c r="B213" s="268" t="s">
        <v>347</v>
      </c>
      <c r="C213" s="269">
        <f>C212</f>
        <v>0</v>
      </c>
      <c r="D213" s="269">
        <f>C212+D212</f>
        <v>0</v>
      </c>
      <c r="E213" s="269">
        <f>C212+D212+E212</f>
        <v>0</v>
      </c>
      <c r="F213" s="269">
        <f>C212+D212+E212+F212</f>
        <v>0</v>
      </c>
      <c r="G213" s="269">
        <f>C212+D212+E212+F212+G212</f>
        <v>0</v>
      </c>
      <c r="H213" s="269">
        <f>C212+D212+E212+F212+G212+H212</f>
        <v>0</v>
      </c>
      <c r="I213" s="269">
        <f>C212+D212+E212+F212+G212+H212+I212</f>
        <v>1</v>
      </c>
      <c r="J213" s="269">
        <f>C212+D212+E212+F212+G212+H212+I212+J212</f>
        <v>3</v>
      </c>
      <c r="K213" s="269">
        <f>C212+D212+E212+F212+G212+H212+I212+J212+K212</f>
        <v>3</v>
      </c>
      <c r="L213" s="269">
        <f>C212+D212+E212+F212+G212+H212+I212+J212+K212+L212</f>
        <v>3</v>
      </c>
      <c r="M213" s="269">
        <f>C212+D212+E212+F212+G212+H212+I212+J212+K212+L212+M212</f>
        <v>3</v>
      </c>
      <c r="N213" s="269">
        <f>C212+D212+E212+F212+G212+H212+I212+J212+K212+L212+M212+N212</f>
        <v>3</v>
      </c>
      <c r="O213" s="270"/>
    </row>
    <row r="214" spans="1:17">
      <c r="A214" s="271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54"/>
      <c r="B215" s="255" t="s">
        <v>152</v>
      </c>
      <c r="C215" s="300">
        <v>0</v>
      </c>
      <c r="D215" s="300">
        <v>0</v>
      </c>
      <c r="E215" s="300">
        <v>1</v>
      </c>
      <c r="F215" s="300">
        <v>0</v>
      </c>
      <c r="G215" s="300">
        <v>2</v>
      </c>
      <c r="H215" s="300">
        <v>8</v>
      </c>
      <c r="I215" s="300">
        <v>3</v>
      </c>
      <c r="J215" s="300">
        <v>3</v>
      </c>
      <c r="K215" s="300">
        <v>0</v>
      </c>
      <c r="L215" s="300">
        <v>1</v>
      </c>
      <c r="M215" s="300">
        <v>0</v>
      </c>
      <c r="N215" s="300">
        <v>1</v>
      </c>
      <c r="O215" s="257">
        <f t="shared" ref="O215:O222" si="41">SUM(C215:N215)</f>
        <v>19</v>
      </c>
    </row>
    <row r="216" spans="1:17">
      <c r="A216" s="254"/>
      <c r="B216" s="255" t="s">
        <v>153</v>
      </c>
      <c r="C216" s="300">
        <v>0</v>
      </c>
      <c r="D216" s="300">
        <v>0</v>
      </c>
      <c r="E216" s="300">
        <v>1</v>
      </c>
      <c r="F216" s="300">
        <v>2</v>
      </c>
      <c r="G216" s="300">
        <v>4</v>
      </c>
      <c r="H216" s="300">
        <v>18</v>
      </c>
      <c r="I216" s="300">
        <v>7</v>
      </c>
      <c r="J216" s="300">
        <v>7</v>
      </c>
      <c r="K216" s="300">
        <v>6</v>
      </c>
      <c r="L216" s="300">
        <v>5</v>
      </c>
      <c r="M216" s="300">
        <v>2</v>
      </c>
      <c r="N216" s="300">
        <v>0</v>
      </c>
      <c r="O216" s="257">
        <f t="shared" si="41"/>
        <v>52</v>
      </c>
    </row>
    <row r="217" spans="1:17">
      <c r="A217" s="254"/>
      <c r="B217" s="255" t="s">
        <v>189</v>
      </c>
      <c r="C217" s="300">
        <v>0</v>
      </c>
      <c r="D217" s="300">
        <v>1</v>
      </c>
      <c r="E217" s="300">
        <v>1</v>
      </c>
      <c r="F217" s="300">
        <v>1</v>
      </c>
      <c r="G217" s="300">
        <v>1</v>
      </c>
      <c r="H217" s="300">
        <v>9</v>
      </c>
      <c r="I217" s="300">
        <v>15</v>
      </c>
      <c r="J217" s="300">
        <v>5</v>
      </c>
      <c r="K217" s="300">
        <v>7</v>
      </c>
      <c r="L217" s="300">
        <v>0</v>
      </c>
      <c r="M217" s="300">
        <v>0</v>
      </c>
      <c r="N217" s="300">
        <v>0</v>
      </c>
      <c r="O217" s="257">
        <f t="shared" si="41"/>
        <v>40</v>
      </c>
    </row>
    <row r="218" spans="1:17">
      <c r="A218" s="254"/>
      <c r="B218" s="255" t="s">
        <v>329</v>
      </c>
      <c r="C218" s="300">
        <v>0</v>
      </c>
      <c r="D218" s="300">
        <v>0</v>
      </c>
      <c r="E218" s="300">
        <v>0</v>
      </c>
      <c r="F218" s="300">
        <v>0</v>
      </c>
      <c r="G218" s="300">
        <v>0</v>
      </c>
      <c r="H218" s="300">
        <v>0</v>
      </c>
      <c r="I218" s="300">
        <v>1</v>
      </c>
      <c r="J218" s="300">
        <v>0</v>
      </c>
      <c r="K218" s="300">
        <v>2</v>
      </c>
      <c r="L218" s="300">
        <v>1</v>
      </c>
      <c r="M218" s="300">
        <v>0</v>
      </c>
      <c r="N218" s="300">
        <v>0</v>
      </c>
      <c r="O218" s="257">
        <f t="shared" si="41"/>
        <v>4</v>
      </c>
    </row>
    <row r="219" spans="1:17">
      <c r="A219" s="254"/>
      <c r="B219" s="255" t="s">
        <v>330</v>
      </c>
      <c r="C219" s="300">
        <v>0</v>
      </c>
      <c r="D219" s="300">
        <v>0</v>
      </c>
      <c r="E219" s="300">
        <v>0</v>
      </c>
      <c r="F219" s="300">
        <v>0</v>
      </c>
      <c r="G219" s="300">
        <v>0</v>
      </c>
      <c r="H219" s="300">
        <v>6</v>
      </c>
      <c r="I219" s="300">
        <v>7</v>
      </c>
      <c r="J219" s="300">
        <v>0</v>
      </c>
      <c r="K219" s="300">
        <v>4</v>
      </c>
      <c r="L219" s="300">
        <v>1</v>
      </c>
      <c r="M219" s="300">
        <v>3</v>
      </c>
      <c r="N219" s="300">
        <v>3</v>
      </c>
      <c r="O219" s="257">
        <f t="shared" si="41"/>
        <v>24</v>
      </c>
    </row>
    <row r="220" spans="1:17">
      <c r="A220" s="259"/>
      <c r="B220" s="260" t="s">
        <v>346</v>
      </c>
      <c r="C220" s="275">
        <f>MEDIAN(C215:C219)</f>
        <v>0</v>
      </c>
      <c r="D220" s="275">
        <f t="shared" ref="D220:N220" si="42">MEDIAN(D215:D219)</f>
        <v>0</v>
      </c>
      <c r="E220" s="275">
        <f t="shared" si="42"/>
        <v>1</v>
      </c>
      <c r="F220" s="275">
        <f t="shared" si="42"/>
        <v>0</v>
      </c>
      <c r="G220" s="275">
        <f t="shared" si="42"/>
        <v>1</v>
      </c>
      <c r="H220" s="275">
        <f t="shared" si="42"/>
        <v>8</v>
      </c>
      <c r="I220" s="275">
        <f t="shared" si="42"/>
        <v>7</v>
      </c>
      <c r="J220" s="275">
        <f t="shared" si="42"/>
        <v>3</v>
      </c>
      <c r="K220" s="275">
        <f t="shared" si="42"/>
        <v>4</v>
      </c>
      <c r="L220" s="275">
        <f t="shared" si="42"/>
        <v>1</v>
      </c>
      <c r="M220" s="275">
        <f t="shared" si="42"/>
        <v>0</v>
      </c>
      <c r="N220" s="275">
        <f t="shared" si="42"/>
        <v>0</v>
      </c>
      <c r="O220" s="261">
        <f t="shared" si="41"/>
        <v>25</v>
      </c>
    </row>
    <row r="221" spans="1:17">
      <c r="A221" s="254"/>
      <c r="B221" s="262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63">
        <f>O220*80/100</f>
        <v>20</v>
      </c>
      <c r="Q221" s="301"/>
    </row>
    <row r="222" spans="1:17">
      <c r="A222" s="254"/>
      <c r="B222" s="264" t="s">
        <v>345</v>
      </c>
      <c r="C222" s="265">
        <f>รายเดือน66!B26</f>
        <v>0</v>
      </c>
      <c r="D222" s="265">
        <f>รายเดือน66!C26</f>
        <v>1</v>
      </c>
      <c r="E222" s="265">
        <f>รายเดือน66!D26</f>
        <v>2</v>
      </c>
      <c r="F222" s="265">
        <f>รายเดือน66!E26</f>
        <v>0</v>
      </c>
      <c r="G222" s="265">
        <f>รายเดือน66!F26</f>
        <v>1</v>
      </c>
      <c r="H222" s="265">
        <f>รายเดือน66!G26</f>
        <v>3</v>
      </c>
      <c r="I222" s="265">
        <f>รายเดือน66!H26</f>
        <v>6</v>
      </c>
      <c r="J222" s="265">
        <f>รายเดือน66!I26</f>
        <v>2</v>
      </c>
      <c r="K222" s="265">
        <f>รายเดือน66!J26</f>
        <v>0</v>
      </c>
      <c r="L222" s="265">
        <f>รายเดือน66!K26</f>
        <v>0</v>
      </c>
      <c r="M222" s="265">
        <f>รายเดือน66!L26</f>
        <v>0</v>
      </c>
      <c r="N222" s="265">
        <f>รายเดือน66!M26</f>
        <v>0</v>
      </c>
      <c r="O222" s="266">
        <f t="shared" si="41"/>
        <v>15</v>
      </c>
      <c r="Q222" s="301"/>
    </row>
    <row r="223" spans="1:17">
      <c r="A223" s="276"/>
      <c r="B223" s="268" t="s">
        <v>347</v>
      </c>
      <c r="C223" s="269">
        <f>C222</f>
        <v>0</v>
      </c>
      <c r="D223" s="269">
        <f>C222+D222</f>
        <v>1</v>
      </c>
      <c r="E223" s="269">
        <f>C222+D222+E222</f>
        <v>3</v>
      </c>
      <c r="F223" s="269">
        <f>C222+D222+E222+F222</f>
        <v>3</v>
      </c>
      <c r="G223" s="269">
        <f>C222+D222+E222+F222+G222</f>
        <v>4</v>
      </c>
      <c r="H223" s="269">
        <f>C222+D222+E222+F222+G222+H222</f>
        <v>7</v>
      </c>
      <c r="I223" s="269">
        <f>C222+D222+E222+F222+G222+H222+I222</f>
        <v>13</v>
      </c>
      <c r="J223" s="269">
        <f>C222+D222+E222+F222+G222+H222+I222+J222</f>
        <v>15</v>
      </c>
      <c r="K223" s="269">
        <f>C222+D222+E222+F222+G222+H222+I222+J222+K222</f>
        <v>15</v>
      </c>
      <c r="L223" s="269">
        <f>C222+D222+E222+F222+G222+H222+I222+J222+K222+L222</f>
        <v>15</v>
      </c>
      <c r="M223" s="269">
        <f>C222+D222+E222+F222+G222+H222+I222+J222+K222+L222+M222</f>
        <v>15</v>
      </c>
      <c r="N223" s="269">
        <f>C222+D222+E222+F222+G222+H222+I222+J222+K222+L222+M222+N222</f>
        <v>15</v>
      </c>
      <c r="O223" s="270"/>
    </row>
    <row r="224" spans="1:17">
      <c r="P224" s="303"/>
    </row>
    <row r="225" spans="16:16">
      <c r="P225" s="3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D2" sqref="D2"/>
    </sheetView>
  </sheetViews>
  <sheetFormatPr defaultRowHeight="20.25"/>
  <cols>
    <col min="4" max="4" width="14.8984375" bestFit="1" customWidth="1"/>
  </cols>
  <sheetData>
    <row r="2" spans="3:4">
      <c r="C2" t="s">
        <v>9</v>
      </c>
      <c r="D2" t="s">
        <v>13</v>
      </c>
    </row>
    <row r="3" spans="3:4">
      <c r="C3" s="348" t="s">
        <v>35</v>
      </c>
      <c r="D3" s="349">
        <v>211.62650082059255</v>
      </c>
    </row>
    <row r="4" spans="3:4">
      <c r="C4" s="312" t="s">
        <v>31</v>
      </c>
      <c r="D4" s="329">
        <v>163.98330351818723</v>
      </c>
    </row>
    <row r="5" spans="3:4">
      <c r="C5" s="312" t="s">
        <v>27</v>
      </c>
      <c r="D5" s="329">
        <v>158.41547469058031</v>
      </c>
    </row>
    <row r="6" spans="3:4" ht="27.75">
      <c r="C6" s="114" t="s">
        <v>23</v>
      </c>
      <c r="D6" s="329">
        <v>133.41680435965065</v>
      </c>
    </row>
    <row r="7" spans="3:4">
      <c r="C7" s="312" t="s">
        <v>24</v>
      </c>
      <c r="D7" s="329">
        <v>102.31018933700472</v>
      </c>
    </row>
    <row r="8" spans="3:4" ht="27.75">
      <c r="C8" s="114" t="s">
        <v>29</v>
      </c>
      <c r="D8" s="329">
        <v>90.116889479946806</v>
      </c>
    </row>
    <row r="9" spans="3:4">
      <c r="C9" t="s">
        <v>34</v>
      </c>
      <c r="D9" s="329">
        <v>79.201101928374655</v>
      </c>
    </row>
    <row r="10" spans="3:4">
      <c r="C10" t="s">
        <v>26</v>
      </c>
      <c r="D10" s="329">
        <v>77.340608037798461</v>
      </c>
    </row>
    <row r="11" spans="3:4">
      <c r="C11" t="s">
        <v>63</v>
      </c>
      <c r="D11" s="347">
        <v>64.685842425287845</v>
      </c>
    </row>
    <row r="12" spans="3:4">
      <c r="C12" t="s">
        <v>58</v>
      </c>
      <c r="D12" s="329">
        <v>60.762027307169916</v>
      </c>
    </row>
    <row r="13" spans="3:4" ht="27.75">
      <c r="C13" s="20" t="s">
        <v>25</v>
      </c>
      <c r="D13" s="153">
        <v>58.07806287322601</v>
      </c>
    </row>
    <row r="14" spans="3:4" ht="27.75">
      <c r="C14" s="311" t="s">
        <v>59</v>
      </c>
      <c r="D14" s="153">
        <v>50.045875385770287</v>
      </c>
    </row>
    <row r="15" spans="3:4" ht="27.75">
      <c r="C15" s="311" t="s">
        <v>340</v>
      </c>
      <c r="D15" s="153">
        <v>48.630145637812781</v>
      </c>
    </row>
    <row r="16" spans="3:4">
      <c r="C16" t="s">
        <v>28</v>
      </c>
      <c r="D16" s="329">
        <v>38.910176702954637</v>
      </c>
    </row>
    <row r="17" spans="3:4" ht="27.75">
      <c r="C17" s="20" t="s">
        <v>32</v>
      </c>
      <c r="D17" s="153">
        <v>34.602596699213166</v>
      </c>
    </row>
    <row r="18" spans="3:4" ht="27.75">
      <c r="C18" s="311" t="s">
        <v>33</v>
      </c>
      <c r="D18" s="153">
        <v>25.936973155232785</v>
      </c>
    </row>
    <row r="19" spans="3:4">
      <c r="C19" t="s">
        <v>61</v>
      </c>
      <c r="D19" s="329">
        <v>25.580120591997076</v>
      </c>
    </row>
    <row r="20" spans="3:4" ht="27.75">
      <c r="C20" s="311" t="s">
        <v>30</v>
      </c>
      <c r="D20" s="153">
        <v>20.348087958001546</v>
      </c>
    </row>
    <row r="21" spans="3:4">
      <c r="C21" t="s">
        <v>62</v>
      </c>
      <c r="D21" s="347">
        <v>12.307692307692308</v>
      </c>
    </row>
    <row r="22" spans="3:4">
      <c r="C22" t="s">
        <v>60</v>
      </c>
      <c r="D22" s="329">
        <v>11.05021216407355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36" workbookViewId="0">
      <selection activeCell="B58" sqref="B58"/>
    </sheetView>
  </sheetViews>
  <sheetFormatPr defaultRowHeight="20.25"/>
  <cols>
    <col min="2" max="2" width="20.8984375" customWidth="1"/>
  </cols>
  <sheetData>
    <row r="1" spans="1:8">
      <c r="B1" s="350" t="s">
        <v>398</v>
      </c>
    </row>
    <row r="2" spans="1:8">
      <c r="B2" s="350" t="s">
        <v>399</v>
      </c>
    </row>
    <row r="3" spans="1:8">
      <c r="B3" s="351" t="s">
        <v>400</v>
      </c>
      <c r="C3" s="351" t="s">
        <v>401</v>
      </c>
      <c r="D3" s="351" t="s">
        <v>401</v>
      </c>
      <c r="E3" s="351" t="s">
        <v>402</v>
      </c>
      <c r="F3" s="351" t="s">
        <v>403</v>
      </c>
      <c r="G3" s="351" t="s">
        <v>404</v>
      </c>
      <c r="H3" s="351" t="s">
        <v>40</v>
      </c>
    </row>
    <row r="4" spans="1:8" hidden="1">
      <c r="B4" s="351" t="s">
        <v>513</v>
      </c>
      <c r="C4" s="351">
        <v>65552</v>
      </c>
      <c r="D4" s="351">
        <v>56</v>
      </c>
      <c r="E4" s="351">
        <v>99.05</v>
      </c>
      <c r="F4" s="351">
        <v>0.08</v>
      </c>
      <c r="G4" s="351">
        <v>0.09</v>
      </c>
      <c r="H4" s="351">
        <v>66179083</v>
      </c>
    </row>
    <row r="5" spans="1:8" hidden="1">
      <c r="B5" s="351" t="s">
        <v>514</v>
      </c>
      <c r="C5" s="351">
        <v>16347</v>
      </c>
      <c r="D5" s="351">
        <v>7</v>
      </c>
      <c r="E5" s="351">
        <v>136.01</v>
      </c>
      <c r="F5" s="351">
        <v>0.06</v>
      </c>
      <c r="G5" s="351">
        <v>0.04</v>
      </c>
      <c r="H5" s="351">
        <v>12018640</v>
      </c>
    </row>
    <row r="6" spans="1:8" hidden="1">
      <c r="B6" s="351" t="s">
        <v>515</v>
      </c>
      <c r="C6" s="351">
        <v>12233</v>
      </c>
      <c r="D6" s="351">
        <v>5</v>
      </c>
      <c r="E6" s="351">
        <v>208.21</v>
      </c>
      <c r="F6" s="351">
        <v>0.09</v>
      </c>
      <c r="G6" s="351">
        <v>0.04</v>
      </c>
      <c r="H6" s="351">
        <v>5875424</v>
      </c>
    </row>
    <row r="7" spans="1:8">
      <c r="A7">
        <v>1</v>
      </c>
      <c r="B7" s="351" t="s">
        <v>444</v>
      </c>
      <c r="C7" s="351">
        <v>1312</v>
      </c>
      <c r="D7" s="351">
        <v>0</v>
      </c>
      <c r="E7" s="351">
        <v>574.29</v>
      </c>
      <c r="F7" s="351">
        <v>0</v>
      </c>
      <c r="G7" s="351">
        <v>0</v>
      </c>
      <c r="H7" s="351">
        <v>228456</v>
      </c>
    </row>
    <row r="8" spans="1:8">
      <c r="A8">
        <v>2</v>
      </c>
      <c r="B8" s="351" t="s">
        <v>409</v>
      </c>
      <c r="C8" s="351">
        <v>1863</v>
      </c>
      <c r="D8" s="351">
        <v>0</v>
      </c>
      <c r="E8" s="351">
        <v>391.14</v>
      </c>
      <c r="F8" s="351">
        <v>0</v>
      </c>
      <c r="G8" s="351">
        <v>0</v>
      </c>
      <c r="H8" s="351">
        <v>476300</v>
      </c>
    </row>
    <row r="9" spans="1:8">
      <c r="A9">
        <v>3</v>
      </c>
      <c r="B9" s="351" t="s">
        <v>443</v>
      </c>
      <c r="C9" s="351">
        <v>2020</v>
      </c>
      <c r="D9" s="351">
        <v>5</v>
      </c>
      <c r="E9" s="351">
        <v>376.82</v>
      </c>
      <c r="F9" s="351">
        <v>0.93</v>
      </c>
      <c r="G9" s="351">
        <v>0.25</v>
      </c>
      <c r="H9" s="351">
        <v>536058</v>
      </c>
    </row>
    <row r="10" spans="1:8">
      <c r="A10">
        <v>4</v>
      </c>
      <c r="B10" s="351" t="s">
        <v>411</v>
      </c>
      <c r="C10" s="351">
        <v>4203</v>
      </c>
      <c r="D10" s="351">
        <v>0</v>
      </c>
      <c r="E10" s="351">
        <v>324.12</v>
      </c>
      <c r="F10" s="351">
        <v>0</v>
      </c>
      <c r="G10" s="351">
        <v>0</v>
      </c>
      <c r="H10" s="351">
        <v>1296725</v>
      </c>
    </row>
    <row r="11" spans="1:8">
      <c r="A11">
        <v>5</v>
      </c>
      <c r="B11" s="351" t="s">
        <v>442</v>
      </c>
      <c r="C11" s="351">
        <v>2172</v>
      </c>
      <c r="D11" s="351">
        <v>1</v>
      </c>
      <c r="E11" s="351">
        <v>290.98</v>
      </c>
      <c r="F11" s="351">
        <v>0.13</v>
      </c>
      <c r="G11" s="351">
        <v>0.05</v>
      </c>
      <c r="H11" s="351">
        <v>746433</v>
      </c>
    </row>
    <row r="12" spans="1:8">
      <c r="A12">
        <v>6</v>
      </c>
      <c r="B12" s="351" t="s">
        <v>412</v>
      </c>
      <c r="C12" s="351">
        <v>782</v>
      </c>
      <c r="D12" s="351">
        <v>1</v>
      </c>
      <c r="E12" s="351">
        <v>274.16000000000003</v>
      </c>
      <c r="F12" s="351">
        <v>0.35</v>
      </c>
      <c r="G12" s="351">
        <v>0.13</v>
      </c>
      <c r="H12" s="351">
        <v>285232</v>
      </c>
    </row>
    <row r="13" spans="1:8">
      <c r="A13">
        <v>7</v>
      </c>
      <c r="B13" s="351" t="s">
        <v>475</v>
      </c>
      <c r="C13" s="351">
        <v>3215</v>
      </c>
      <c r="D13" s="351">
        <v>3</v>
      </c>
      <c r="E13" s="351">
        <v>224.81</v>
      </c>
      <c r="F13" s="351">
        <v>0.21</v>
      </c>
      <c r="G13" s="351">
        <v>0.09</v>
      </c>
      <c r="H13" s="351">
        <v>1430073</v>
      </c>
    </row>
    <row r="14" spans="1:8">
      <c r="A14">
        <v>8</v>
      </c>
      <c r="B14" s="351" t="s">
        <v>414</v>
      </c>
      <c r="C14" s="351">
        <v>1321</v>
      </c>
      <c r="D14" s="351">
        <v>1</v>
      </c>
      <c r="E14" s="351">
        <v>196.16</v>
      </c>
      <c r="F14" s="351">
        <v>0.15</v>
      </c>
      <c r="G14" s="351">
        <v>0.08</v>
      </c>
      <c r="H14" s="351">
        <v>673423</v>
      </c>
    </row>
    <row r="15" spans="1:8" hidden="1">
      <c r="B15" s="351" t="s">
        <v>521</v>
      </c>
      <c r="C15" s="351">
        <v>10149</v>
      </c>
      <c r="D15" s="351">
        <v>10</v>
      </c>
      <c r="E15" s="351">
        <v>163.19999999999999</v>
      </c>
      <c r="F15" s="351">
        <v>0.16</v>
      </c>
      <c r="G15" s="351">
        <v>0.1</v>
      </c>
      <c r="H15" s="351">
        <v>6218594</v>
      </c>
    </row>
    <row r="16" spans="1:8">
      <c r="A16">
        <v>9</v>
      </c>
      <c r="B16" s="353" t="s">
        <v>453</v>
      </c>
      <c r="C16" s="351">
        <v>918</v>
      </c>
      <c r="D16" s="351">
        <v>0</v>
      </c>
      <c r="E16" s="351">
        <v>180.27</v>
      </c>
      <c r="F16" s="351">
        <v>0</v>
      </c>
      <c r="G16" s="351">
        <v>0</v>
      </c>
      <c r="H16" s="351">
        <v>509236</v>
      </c>
    </row>
    <row r="17" spans="1:8">
      <c r="A17">
        <v>10</v>
      </c>
      <c r="B17" s="351" t="s">
        <v>405</v>
      </c>
      <c r="C17" s="351">
        <v>3118</v>
      </c>
      <c r="D17" s="351">
        <v>4</v>
      </c>
      <c r="E17" s="351">
        <v>174.49</v>
      </c>
      <c r="F17" s="351">
        <v>0.22</v>
      </c>
      <c r="G17" s="351">
        <v>0.13</v>
      </c>
      <c r="H17" s="351">
        <v>1786877</v>
      </c>
    </row>
    <row r="18" spans="1:8">
      <c r="A18">
        <v>11</v>
      </c>
      <c r="B18" s="351" t="s">
        <v>471</v>
      </c>
      <c r="C18" s="351">
        <v>711</v>
      </c>
      <c r="D18" s="351">
        <v>0</v>
      </c>
      <c r="E18" s="351">
        <v>170.66</v>
      </c>
      <c r="F18" s="351">
        <v>0</v>
      </c>
      <c r="G18" s="351">
        <v>0</v>
      </c>
      <c r="H18" s="351">
        <v>416629</v>
      </c>
    </row>
    <row r="19" spans="1:8">
      <c r="A19">
        <v>12</v>
      </c>
      <c r="B19" s="351" t="s">
        <v>469</v>
      </c>
      <c r="C19" s="351">
        <v>799</v>
      </c>
      <c r="D19" s="351">
        <v>1</v>
      </c>
      <c r="E19" s="351">
        <v>166.96</v>
      </c>
      <c r="F19" s="351">
        <v>0.21</v>
      </c>
      <c r="G19" s="351">
        <v>0.13</v>
      </c>
      <c r="H19" s="351">
        <v>478561</v>
      </c>
    </row>
    <row r="20" spans="1:8">
      <c r="A20">
        <v>13</v>
      </c>
      <c r="B20" s="351" t="s">
        <v>474</v>
      </c>
      <c r="C20" s="351">
        <v>833</v>
      </c>
      <c r="D20" s="351">
        <v>1</v>
      </c>
      <c r="E20" s="351">
        <v>163.54</v>
      </c>
      <c r="F20" s="351">
        <v>0.2</v>
      </c>
      <c r="G20" s="351">
        <v>0.12</v>
      </c>
      <c r="H20" s="351">
        <v>509344</v>
      </c>
    </row>
    <row r="21" spans="1:8" hidden="1">
      <c r="B21" s="351" t="s">
        <v>529</v>
      </c>
      <c r="C21" s="351">
        <v>7353</v>
      </c>
      <c r="D21" s="351">
        <v>8</v>
      </c>
      <c r="E21" s="351">
        <v>147.27000000000001</v>
      </c>
      <c r="F21" s="351">
        <v>0.16</v>
      </c>
      <c r="G21" s="351">
        <v>0.11</v>
      </c>
      <c r="H21" s="351">
        <v>4992834</v>
      </c>
    </row>
    <row r="22" spans="1:8">
      <c r="A22">
        <v>14</v>
      </c>
      <c r="B22" s="351" t="s">
        <v>480</v>
      </c>
      <c r="C22" s="351">
        <v>874</v>
      </c>
      <c r="D22" s="351">
        <v>1</v>
      </c>
      <c r="E22" s="351">
        <v>161.71</v>
      </c>
      <c r="F22" s="351">
        <v>0.19</v>
      </c>
      <c r="G22" s="351">
        <v>0.11</v>
      </c>
      <c r="H22" s="351">
        <v>540458</v>
      </c>
    </row>
    <row r="23" spans="1:8">
      <c r="A23">
        <v>15</v>
      </c>
      <c r="B23" s="351" t="s">
        <v>438</v>
      </c>
      <c r="C23" s="351">
        <v>779</v>
      </c>
      <c r="D23" s="351">
        <v>1</v>
      </c>
      <c r="E23" s="351">
        <v>161.44</v>
      </c>
      <c r="F23" s="351">
        <v>0.21</v>
      </c>
      <c r="G23" s="351">
        <v>0.13</v>
      </c>
      <c r="H23" s="351">
        <v>482534</v>
      </c>
    </row>
    <row r="24" spans="1:8">
      <c r="A24">
        <v>16</v>
      </c>
      <c r="B24" s="353" t="s">
        <v>467</v>
      </c>
      <c r="C24" s="351">
        <v>566</v>
      </c>
      <c r="D24" s="351">
        <v>0</v>
      </c>
      <c r="E24" s="351">
        <v>161.16</v>
      </c>
      <c r="F24" s="351">
        <v>0</v>
      </c>
      <c r="G24" s="351">
        <v>0</v>
      </c>
      <c r="H24" s="351">
        <v>351198</v>
      </c>
    </row>
    <row r="25" spans="1:8">
      <c r="A25">
        <v>17</v>
      </c>
      <c r="B25" s="353" t="s">
        <v>464</v>
      </c>
      <c r="C25" s="351">
        <v>2954</v>
      </c>
      <c r="D25" s="351">
        <v>0</v>
      </c>
      <c r="E25" s="351">
        <v>158.16999999999999</v>
      </c>
      <c r="F25" s="351">
        <v>0</v>
      </c>
      <c r="G25" s="351">
        <v>0</v>
      </c>
      <c r="H25" s="351">
        <v>1867608</v>
      </c>
    </row>
    <row r="26" spans="1:8">
      <c r="A26">
        <v>18</v>
      </c>
      <c r="B26" s="351" t="s">
        <v>470</v>
      </c>
      <c r="C26" s="351">
        <v>422</v>
      </c>
      <c r="D26" s="351">
        <v>0</v>
      </c>
      <c r="E26" s="351">
        <v>157.38999999999999</v>
      </c>
      <c r="F26" s="351">
        <v>0</v>
      </c>
      <c r="G26" s="351">
        <v>0</v>
      </c>
      <c r="H26" s="351">
        <v>268123</v>
      </c>
    </row>
    <row r="27" spans="1:8" hidden="1">
      <c r="B27" s="351" t="s">
        <v>518</v>
      </c>
      <c r="C27" s="351">
        <v>21537</v>
      </c>
      <c r="D27" s="351">
        <v>25</v>
      </c>
      <c r="E27" s="351">
        <v>94.28</v>
      </c>
      <c r="F27" s="351">
        <v>0.11</v>
      </c>
      <c r="G27" s="351">
        <v>0.12</v>
      </c>
      <c r="H27" s="351">
        <v>22842768</v>
      </c>
    </row>
    <row r="28" spans="1:8">
      <c r="A28">
        <v>19</v>
      </c>
      <c r="B28" s="351" t="s">
        <v>441</v>
      </c>
      <c r="C28" s="351">
        <v>2393</v>
      </c>
      <c r="D28" s="351">
        <v>2</v>
      </c>
      <c r="E28" s="351">
        <v>151.91</v>
      </c>
      <c r="F28" s="351">
        <v>0.13</v>
      </c>
      <c r="G28" s="351">
        <v>0.08</v>
      </c>
      <c r="H28" s="351">
        <v>1575278</v>
      </c>
    </row>
    <row r="29" spans="1:8" hidden="1">
      <c r="B29" s="351" t="s">
        <v>526</v>
      </c>
      <c r="C29" s="351">
        <v>5344</v>
      </c>
      <c r="D29" s="351">
        <v>0</v>
      </c>
      <c r="E29" s="351">
        <v>116.5</v>
      </c>
      <c r="F29" s="351">
        <v>0</v>
      </c>
      <c r="G29" s="351">
        <v>0</v>
      </c>
      <c r="H29" s="351">
        <v>4587095</v>
      </c>
    </row>
    <row r="30" spans="1:8">
      <c r="A30">
        <v>20</v>
      </c>
      <c r="B30" s="351" t="s">
        <v>476</v>
      </c>
      <c r="C30" s="351">
        <v>485</v>
      </c>
      <c r="D30" s="351">
        <v>2</v>
      </c>
      <c r="E30" s="351">
        <v>149.47999999999999</v>
      </c>
      <c r="F30" s="351">
        <v>0.62</v>
      </c>
      <c r="G30" s="351">
        <v>0.41</v>
      </c>
      <c r="H30" s="351">
        <v>324467</v>
      </c>
    </row>
    <row r="31" spans="1:8">
      <c r="A31">
        <v>21</v>
      </c>
      <c r="B31" s="351" t="s">
        <v>408</v>
      </c>
      <c r="C31" s="351">
        <v>617</v>
      </c>
      <c r="D31" s="351">
        <v>0</v>
      </c>
      <c r="E31" s="351">
        <v>141.53</v>
      </c>
      <c r="F31" s="351">
        <v>0</v>
      </c>
      <c r="G31" s="351">
        <v>0</v>
      </c>
      <c r="H31" s="351">
        <v>435965</v>
      </c>
    </row>
    <row r="32" spans="1:8">
      <c r="A32">
        <v>22</v>
      </c>
      <c r="B32" s="351" t="s">
        <v>410</v>
      </c>
      <c r="C32" s="351">
        <v>645</v>
      </c>
      <c r="D32" s="351">
        <v>0</v>
      </c>
      <c r="E32" s="351">
        <v>138.43</v>
      </c>
      <c r="F32" s="351">
        <v>0</v>
      </c>
      <c r="G32" s="351">
        <v>0</v>
      </c>
      <c r="H32" s="351">
        <v>465930</v>
      </c>
    </row>
    <row r="33" spans="1:8">
      <c r="A33">
        <v>23</v>
      </c>
      <c r="B33" s="351" t="s">
        <v>436</v>
      </c>
      <c r="C33" s="351">
        <v>783</v>
      </c>
      <c r="D33" s="351">
        <v>0</v>
      </c>
      <c r="E33" s="351">
        <v>133.51</v>
      </c>
      <c r="F33" s="351">
        <v>0</v>
      </c>
      <c r="G33" s="351">
        <v>0</v>
      </c>
      <c r="H33" s="351">
        <v>586494</v>
      </c>
    </row>
    <row r="34" spans="1:8">
      <c r="A34">
        <v>24</v>
      </c>
      <c r="B34" s="351" t="s">
        <v>446</v>
      </c>
      <c r="C34" s="351">
        <v>655</v>
      </c>
      <c r="D34" s="351">
        <v>0</v>
      </c>
      <c r="E34" s="351">
        <v>132.46</v>
      </c>
      <c r="F34" s="351">
        <v>0</v>
      </c>
      <c r="G34" s="351">
        <v>0</v>
      </c>
      <c r="H34" s="351">
        <v>494498</v>
      </c>
    </row>
    <row r="35" spans="1:8">
      <c r="A35">
        <v>25</v>
      </c>
      <c r="B35" s="353" t="s">
        <v>461</v>
      </c>
      <c r="C35" s="351">
        <v>1698</v>
      </c>
      <c r="D35" s="351">
        <v>2</v>
      </c>
      <c r="E35" s="351">
        <v>123.29</v>
      </c>
      <c r="F35" s="351">
        <v>0.15</v>
      </c>
      <c r="G35" s="351">
        <v>0.12</v>
      </c>
      <c r="H35" s="351">
        <v>1377226</v>
      </c>
    </row>
    <row r="36" spans="1:8">
      <c r="A36">
        <v>26</v>
      </c>
      <c r="B36" s="351" t="s">
        <v>479</v>
      </c>
      <c r="C36" s="351">
        <v>887</v>
      </c>
      <c r="D36" s="351">
        <v>0</v>
      </c>
      <c r="E36" s="351">
        <v>121.87</v>
      </c>
      <c r="F36" s="351">
        <v>0</v>
      </c>
      <c r="G36" s="351">
        <v>0</v>
      </c>
      <c r="H36" s="351">
        <v>727799</v>
      </c>
    </row>
    <row r="37" spans="1:8">
      <c r="A37">
        <v>27</v>
      </c>
      <c r="B37" s="351" t="s">
        <v>481</v>
      </c>
      <c r="C37" s="351">
        <v>921</v>
      </c>
      <c r="D37" s="351">
        <v>0</v>
      </c>
      <c r="E37" s="351">
        <v>114.12</v>
      </c>
      <c r="F37" s="351">
        <v>0</v>
      </c>
      <c r="G37" s="351">
        <v>0</v>
      </c>
      <c r="H37" s="351">
        <v>807045</v>
      </c>
    </row>
    <row r="38" spans="1:8" hidden="1">
      <c r="B38" s="351" t="s">
        <v>528</v>
      </c>
      <c r="C38" s="351">
        <v>4584</v>
      </c>
      <c r="D38" s="351">
        <v>9</v>
      </c>
      <c r="E38" s="351">
        <v>102.16</v>
      </c>
      <c r="F38" s="351">
        <v>0.2</v>
      </c>
      <c r="G38" s="351">
        <v>0.2</v>
      </c>
      <c r="H38" s="351">
        <v>4487259</v>
      </c>
    </row>
    <row r="39" spans="1:8">
      <c r="A39">
        <v>28</v>
      </c>
      <c r="B39" s="351" t="s">
        <v>407</v>
      </c>
      <c r="C39" s="351">
        <v>805</v>
      </c>
      <c r="D39" s="351">
        <v>0</v>
      </c>
      <c r="E39" s="351">
        <v>110.76</v>
      </c>
      <c r="F39" s="351">
        <v>0</v>
      </c>
      <c r="G39" s="351">
        <v>0</v>
      </c>
      <c r="H39" s="351">
        <v>726821</v>
      </c>
    </row>
    <row r="40" spans="1:8">
      <c r="A40">
        <v>29</v>
      </c>
      <c r="B40" s="351" t="s">
        <v>431</v>
      </c>
      <c r="C40" s="351">
        <v>258</v>
      </c>
      <c r="D40" s="351">
        <v>2</v>
      </c>
      <c r="E40" s="351">
        <v>99.13</v>
      </c>
      <c r="F40" s="351">
        <v>0.77</v>
      </c>
      <c r="G40" s="351">
        <v>0.78</v>
      </c>
      <c r="H40" s="351">
        <v>260256</v>
      </c>
    </row>
    <row r="41" spans="1:8">
      <c r="A41">
        <v>30</v>
      </c>
      <c r="B41" s="353" t="s">
        <v>455</v>
      </c>
      <c r="C41" s="351">
        <v>630</v>
      </c>
      <c r="D41" s="351">
        <v>0</v>
      </c>
      <c r="E41" s="351">
        <v>98.63</v>
      </c>
      <c r="F41" s="351">
        <v>0</v>
      </c>
      <c r="G41" s="351">
        <v>0</v>
      </c>
      <c r="H41" s="351">
        <v>638734</v>
      </c>
    </row>
    <row r="42" spans="1:8">
      <c r="A42">
        <v>31</v>
      </c>
      <c r="B42" s="353" t="s">
        <v>465</v>
      </c>
      <c r="C42" s="351">
        <v>497</v>
      </c>
      <c r="D42" s="351">
        <v>0</v>
      </c>
      <c r="E42" s="351">
        <v>93.08</v>
      </c>
      <c r="F42" s="351">
        <v>0</v>
      </c>
      <c r="G42" s="351">
        <v>0</v>
      </c>
      <c r="H42" s="351">
        <v>533948</v>
      </c>
    </row>
    <row r="43" spans="1:8">
      <c r="A43">
        <v>32</v>
      </c>
      <c r="B43" s="351" t="s">
        <v>478</v>
      </c>
      <c r="C43" s="351">
        <v>483</v>
      </c>
      <c r="D43" s="351">
        <v>0</v>
      </c>
      <c r="E43" s="351">
        <v>92.39</v>
      </c>
      <c r="F43" s="351">
        <v>0</v>
      </c>
      <c r="G43" s="351">
        <v>0</v>
      </c>
      <c r="H43" s="351">
        <v>522810</v>
      </c>
    </row>
    <row r="44" spans="1:8">
      <c r="A44">
        <v>33</v>
      </c>
      <c r="B44" s="352" t="s">
        <v>449</v>
      </c>
      <c r="C44" s="351">
        <v>853</v>
      </c>
      <c r="D44" s="351">
        <v>1</v>
      </c>
      <c r="E44" s="351">
        <v>89.7</v>
      </c>
      <c r="F44" s="351">
        <v>0.11</v>
      </c>
      <c r="G44" s="351">
        <v>0.12</v>
      </c>
      <c r="H44" s="351">
        <v>950985</v>
      </c>
    </row>
    <row r="45" spans="1:8">
      <c r="A45">
        <v>34</v>
      </c>
      <c r="B45" s="353" t="s">
        <v>458</v>
      </c>
      <c r="C45" s="351">
        <v>637</v>
      </c>
      <c r="D45" s="351">
        <v>0</v>
      </c>
      <c r="E45" s="351">
        <v>88.83</v>
      </c>
      <c r="F45" s="351">
        <v>0</v>
      </c>
      <c r="G45" s="351">
        <v>0</v>
      </c>
      <c r="H45" s="351">
        <v>717121</v>
      </c>
    </row>
    <row r="46" spans="1:8">
      <c r="A46">
        <v>35</v>
      </c>
      <c r="B46" s="351" t="s">
        <v>437</v>
      </c>
      <c r="C46" s="351">
        <v>169</v>
      </c>
      <c r="D46" s="351">
        <v>0</v>
      </c>
      <c r="E46" s="351">
        <v>88.28</v>
      </c>
      <c r="F46" s="351">
        <v>0</v>
      </c>
      <c r="G46" s="351">
        <v>0</v>
      </c>
      <c r="H46" s="351">
        <v>191447</v>
      </c>
    </row>
    <row r="47" spans="1:8" hidden="1">
      <c r="B47" s="351" t="s">
        <v>516</v>
      </c>
      <c r="C47" s="351">
        <v>2791</v>
      </c>
      <c r="D47" s="351">
        <v>2</v>
      </c>
      <c r="E47" s="351">
        <v>78.930000000000007</v>
      </c>
      <c r="F47" s="351">
        <v>0.06</v>
      </c>
      <c r="G47" s="351">
        <v>7.0000000000000007E-2</v>
      </c>
      <c r="H47" s="351">
        <v>3536074</v>
      </c>
    </row>
    <row r="48" spans="1:8">
      <c r="A48">
        <v>36</v>
      </c>
      <c r="B48" s="351" t="s">
        <v>425</v>
      </c>
      <c r="C48" s="351">
        <v>1041</v>
      </c>
      <c r="D48" s="351">
        <v>4</v>
      </c>
      <c r="E48" s="351">
        <v>87.98</v>
      </c>
      <c r="F48" s="351">
        <v>0.34</v>
      </c>
      <c r="G48" s="351">
        <v>0.38</v>
      </c>
      <c r="H48" s="351">
        <v>1183235</v>
      </c>
    </row>
    <row r="49" spans="1:8">
      <c r="A49">
        <v>37</v>
      </c>
      <c r="B49" s="353" t="s">
        <v>463</v>
      </c>
      <c r="C49" s="351">
        <v>1212</v>
      </c>
      <c r="D49" s="351">
        <v>0</v>
      </c>
      <c r="E49" s="351">
        <v>83.12</v>
      </c>
      <c r="F49" s="351">
        <v>0</v>
      </c>
      <c r="G49" s="351">
        <v>0</v>
      </c>
      <c r="H49" s="351">
        <v>1458068</v>
      </c>
    </row>
    <row r="50" spans="1:8">
      <c r="A50">
        <v>38</v>
      </c>
      <c r="B50" s="351" t="s">
        <v>439</v>
      </c>
      <c r="C50" s="351">
        <v>424</v>
      </c>
      <c r="D50" s="351">
        <v>3</v>
      </c>
      <c r="E50" s="351">
        <v>76.819999999999993</v>
      </c>
      <c r="F50" s="351">
        <v>0.54</v>
      </c>
      <c r="G50" s="351">
        <v>0.71</v>
      </c>
      <c r="H50" s="351">
        <v>551924</v>
      </c>
    </row>
    <row r="51" spans="1:8">
      <c r="A51">
        <v>39</v>
      </c>
      <c r="B51" s="351" t="s">
        <v>423</v>
      </c>
      <c r="C51" s="351">
        <v>4258</v>
      </c>
      <c r="D51" s="351">
        <v>4</v>
      </c>
      <c r="E51" s="351">
        <v>76.61</v>
      </c>
      <c r="F51" s="351">
        <v>7.0000000000000007E-2</v>
      </c>
      <c r="G51" s="351">
        <v>0.09</v>
      </c>
      <c r="H51" s="351">
        <v>5558108</v>
      </c>
    </row>
    <row r="52" spans="1:8">
      <c r="A52">
        <v>40</v>
      </c>
      <c r="B52" s="351" t="s">
        <v>477</v>
      </c>
      <c r="C52" s="351">
        <v>488</v>
      </c>
      <c r="D52" s="351">
        <v>2</v>
      </c>
      <c r="E52" s="351">
        <v>76.23</v>
      </c>
      <c r="F52" s="351">
        <v>0.31</v>
      </c>
      <c r="G52" s="351">
        <v>0.41</v>
      </c>
      <c r="H52" s="351">
        <v>640182</v>
      </c>
    </row>
    <row r="53" spans="1:8">
      <c r="A53">
        <v>41</v>
      </c>
      <c r="B53" s="351" t="s">
        <v>420</v>
      </c>
      <c r="C53" s="351">
        <v>236</v>
      </c>
      <c r="D53" s="351">
        <v>0</v>
      </c>
      <c r="E53" s="351">
        <v>72.510000000000005</v>
      </c>
      <c r="F53" s="351">
        <v>0</v>
      </c>
      <c r="G53" s="351">
        <v>0</v>
      </c>
      <c r="H53" s="351">
        <v>325492</v>
      </c>
    </row>
    <row r="54" spans="1:8">
      <c r="A54">
        <v>42</v>
      </c>
      <c r="B54" s="353" t="s">
        <v>452</v>
      </c>
      <c r="C54" s="351">
        <v>306</v>
      </c>
      <c r="D54" s="351">
        <v>1</v>
      </c>
      <c r="E54" s="351">
        <v>72.510000000000005</v>
      </c>
      <c r="F54" s="351">
        <v>0.24</v>
      </c>
      <c r="G54" s="351">
        <v>0.33</v>
      </c>
      <c r="H54" s="351">
        <v>422019</v>
      </c>
    </row>
    <row r="55" spans="1:8">
      <c r="A55">
        <v>43</v>
      </c>
      <c r="B55" s="351" t="s">
        <v>440</v>
      </c>
      <c r="C55" s="351">
        <v>979</v>
      </c>
      <c r="D55" s="351">
        <v>0</v>
      </c>
      <c r="E55" s="351">
        <v>72.31</v>
      </c>
      <c r="F55" s="351">
        <v>0</v>
      </c>
      <c r="G55" s="351">
        <v>0</v>
      </c>
      <c r="H55" s="351">
        <v>1353964</v>
      </c>
    </row>
    <row r="56" spans="1:8" hidden="1">
      <c r="B56" s="351" t="s">
        <v>522</v>
      </c>
      <c r="C56" s="351">
        <v>15731</v>
      </c>
      <c r="D56" s="351">
        <v>7</v>
      </c>
      <c r="E56" s="351">
        <v>72.040000000000006</v>
      </c>
      <c r="F56" s="351">
        <v>0.03</v>
      </c>
      <c r="G56" s="351">
        <v>0.04</v>
      </c>
      <c r="H56" s="351">
        <v>21837582</v>
      </c>
    </row>
    <row r="57" spans="1:8" hidden="1">
      <c r="B57" s="351" t="s">
        <v>520</v>
      </c>
      <c r="C57" s="351">
        <v>3876</v>
      </c>
      <c r="D57" s="351">
        <v>4</v>
      </c>
      <c r="E57" s="351">
        <v>72.680000000000007</v>
      </c>
      <c r="F57" s="351">
        <v>0.08</v>
      </c>
      <c r="G57" s="351">
        <v>0.1</v>
      </c>
      <c r="H57" s="351">
        <v>5332653</v>
      </c>
    </row>
    <row r="58" spans="1:8">
      <c r="A58">
        <v>44</v>
      </c>
      <c r="B58" s="352" t="s">
        <v>450</v>
      </c>
      <c r="C58" s="351">
        <v>910</v>
      </c>
      <c r="D58" s="351">
        <v>1</v>
      </c>
      <c r="E58" s="351">
        <v>70.14</v>
      </c>
      <c r="F58" s="351">
        <v>0.08</v>
      </c>
      <c r="G58" s="351">
        <v>0.11</v>
      </c>
      <c r="H58" s="351">
        <v>1297326</v>
      </c>
    </row>
    <row r="59" spans="1:8">
      <c r="A59">
        <v>45</v>
      </c>
      <c r="B59" s="351" t="s">
        <v>447</v>
      </c>
      <c r="C59" s="351">
        <v>393</v>
      </c>
      <c r="D59" s="351">
        <v>1</v>
      </c>
      <c r="E59" s="351">
        <v>70</v>
      </c>
      <c r="F59" s="351">
        <v>0.18</v>
      </c>
      <c r="G59" s="351">
        <v>0.25</v>
      </c>
      <c r="H59" s="351">
        <v>561459</v>
      </c>
    </row>
    <row r="60" spans="1:8">
      <c r="A60">
        <v>46</v>
      </c>
      <c r="B60" s="351" t="s">
        <v>430</v>
      </c>
      <c r="C60" s="351">
        <v>450</v>
      </c>
      <c r="D60" s="351">
        <v>0</v>
      </c>
      <c r="E60" s="351">
        <v>69.89</v>
      </c>
      <c r="F60" s="351">
        <v>0</v>
      </c>
      <c r="G60" s="351">
        <v>0</v>
      </c>
      <c r="H60" s="351">
        <v>643895</v>
      </c>
    </row>
    <row r="61" spans="1:8">
      <c r="A61">
        <v>47</v>
      </c>
      <c r="B61" s="351" t="s">
        <v>468</v>
      </c>
      <c r="C61" s="351">
        <v>1071</v>
      </c>
      <c r="D61" s="351">
        <v>4</v>
      </c>
      <c r="E61" s="351">
        <v>69.099999999999994</v>
      </c>
      <c r="F61" s="351">
        <v>0.26</v>
      </c>
      <c r="G61" s="351">
        <v>0.37</v>
      </c>
      <c r="H61" s="351">
        <v>1550033</v>
      </c>
    </row>
    <row r="62" spans="1:8" hidden="1">
      <c r="B62" s="351" t="s">
        <v>523</v>
      </c>
      <c r="C62" s="351">
        <v>3087</v>
      </c>
      <c r="D62" s="351">
        <v>2</v>
      </c>
      <c r="E62" s="351">
        <v>61.53</v>
      </c>
      <c r="F62" s="351">
        <v>0.04</v>
      </c>
      <c r="G62" s="351">
        <v>0.06</v>
      </c>
      <c r="H62" s="351">
        <v>5017381</v>
      </c>
    </row>
    <row r="63" spans="1:8">
      <c r="A63">
        <v>48</v>
      </c>
      <c r="B63" s="352" t="s">
        <v>451</v>
      </c>
      <c r="C63" s="351">
        <v>654</v>
      </c>
      <c r="D63" s="351">
        <v>0</v>
      </c>
      <c r="E63" s="351">
        <v>66.98</v>
      </c>
      <c r="F63" s="351">
        <v>0</v>
      </c>
      <c r="G63" s="351">
        <v>0</v>
      </c>
      <c r="H63" s="351">
        <v>976373</v>
      </c>
    </row>
    <row r="64" spans="1:8">
      <c r="A64">
        <v>49</v>
      </c>
      <c r="B64" s="351" t="s">
        <v>473</v>
      </c>
      <c r="C64" s="351">
        <v>121</v>
      </c>
      <c r="D64" s="351">
        <v>0</v>
      </c>
      <c r="E64" s="351">
        <v>62.22</v>
      </c>
      <c r="F64" s="351">
        <v>0</v>
      </c>
      <c r="G64" s="351">
        <v>0</v>
      </c>
      <c r="H64" s="351">
        <v>194473</v>
      </c>
    </row>
    <row r="65" spans="1:8">
      <c r="A65">
        <v>50</v>
      </c>
      <c r="B65" s="351" t="s">
        <v>432</v>
      </c>
      <c r="C65" s="351">
        <v>539</v>
      </c>
      <c r="D65" s="351">
        <v>0</v>
      </c>
      <c r="E65" s="351">
        <v>62.04</v>
      </c>
      <c r="F65" s="351">
        <v>0</v>
      </c>
      <c r="G65" s="351">
        <v>0</v>
      </c>
      <c r="H65" s="351">
        <v>868797</v>
      </c>
    </row>
    <row r="66" spans="1:8">
      <c r="A66">
        <v>51</v>
      </c>
      <c r="B66" s="351" t="s">
        <v>462</v>
      </c>
      <c r="C66" s="351">
        <v>691</v>
      </c>
      <c r="D66" s="351">
        <v>0</v>
      </c>
      <c r="E66" s="351">
        <v>61.5</v>
      </c>
      <c r="F66" s="351">
        <v>0</v>
      </c>
      <c r="G66" s="351">
        <v>0</v>
      </c>
      <c r="H66" s="351">
        <v>1123595</v>
      </c>
    </row>
    <row r="67" spans="1:8">
      <c r="A67">
        <v>52</v>
      </c>
      <c r="B67" s="351" t="s">
        <v>415</v>
      </c>
      <c r="C67" s="351">
        <v>359</v>
      </c>
      <c r="D67" s="351">
        <v>0</v>
      </c>
      <c r="E67" s="351">
        <v>61.2</v>
      </c>
      <c r="F67" s="351">
        <v>0</v>
      </c>
      <c r="G67" s="351">
        <v>0</v>
      </c>
      <c r="H67" s="351">
        <v>586617</v>
      </c>
    </row>
    <row r="68" spans="1:8">
      <c r="A68">
        <v>53</v>
      </c>
      <c r="B68" s="351" t="s">
        <v>416</v>
      </c>
      <c r="C68" s="351">
        <v>507</v>
      </c>
      <c r="D68" s="351">
        <v>1</v>
      </c>
      <c r="E68" s="351">
        <v>59.76</v>
      </c>
      <c r="F68" s="351">
        <v>0.12</v>
      </c>
      <c r="G68" s="351">
        <v>0.2</v>
      </c>
      <c r="H68" s="351">
        <v>848432</v>
      </c>
    </row>
    <row r="69" spans="1:8">
      <c r="A69">
        <v>54</v>
      </c>
      <c r="B69" s="351" t="s">
        <v>472</v>
      </c>
      <c r="C69" s="351">
        <v>627</v>
      </c>
      <c r="D69" s="351">
        <v>3</v>
      </c>
      <c r="E69" s="351">
        <v>58.59</v>
      </c>
      <c r="F69" s="351">
        <v>0.28000000000000003</v>
      </c>
      <c r="G69" s="351">
        <v>0.48</v>
      </c>
      <c r="H69" s="351">
        <v>1070096</v>
      </c>
    </row>
    <row r="70" spans="1:8" hidden="1">
      <c r="B70" s="351" t="s">
        <v>525</v>
      </c>
      <c r="C70" s="351">
        <v>4053</v>
      </c>
      <c r="D70" s="351">
        <v>4</v>
      </c>
      <c r="E70" s="351">
        <v>60.36</v>
      </c>
      <c r="F70" s="351">
        <v>0.06</v>
      </c>
      <c r="G70" s="351">
        <v>0.1</v>
      </c>
      <c r="H70" s="351">
        <v>6714997</v>
      </c>
    </row>
    <row r="71" spans="1:8">
      <c r="A71">
        <v>55</v>
      </c>
      <c r="B71" s="351" t="s">
        <v>435</v>
      </c>
      <c r="C71" s="351">
        <v>532</v>
      </c>
      <c r="D71" s="351">
        <v>0</v>
      </c>
      <c r="E71" s="351">
        <v>57.74</v>
      </c>
      <c r="F71" s="351">
        <v>0</v>
      </c>
      <c r="G71" s="351">
        <v>0</v>
      </c>
      <c r="H71" s="351">
        <v>921450</v>
      </c>
    </row>
    <row r="72" spans="1:8">
      <c r="A72">
        <v>56</v>
      </c>
      <c r="B72" s="351" t="s">
        <v>421</v>
      </c>
      <c r="C72" s="351">
        <v>403</v>
      </c>
      <c r="D72" s="351">
        <v>0</v>
      </c>
      <c r="E72" s="351">
        <v>56.51</v>
      </c>
      <c r="F72" s="351">
        <v>0</v>
      </c>
      <c r="G72" s="351">
        <v>0</v>
      </c>
      <c r="H72" s="351">
        <v>713130</v>
      </c>
    </row>
    <row r="73" spans="1:8">
      <c r="A73">
        <v>57</v>
      </c>
      <c r="B73" s="351" t="s">
        <v>426</v>
      </c>
      <c r="C73" s="351">
        <v>446</v>
      </c>
      <c r="D73" s="351">
        <v>1</v>
      </c>
      <c r="E73" s="351">
        <v>54.4</v>
      </c>
      <c r="F73" s="351">
        <v>0.12</v>
      </c>
      <c r="G73" s="351">
        <v>0.22</v>
      </c>
      <c r="H73" s="351">
        <v>819799</v>
      </c>
    </row>
    <row r="74" spans="1:8">
      <c r="A74">
        <v>58</v>
      </c>
      <c r="B74" s="351" t="s">
        <v>424</v>
      </c>
      <c r="C74" s="351">
        <v>672</v>
      </c>
      <c r="D74" s="351">
        <v>0</v>
      </c>
      <c r="E74" s="351">
        <v>52.39</v>
      </c>
      <c r="F74" s="351">
        <v>0</v>
      </c>
      <c r="G74" s="351">
        <v>0</v>
      </c>
      <c r="H74" s="351">
        <v>1282690</v>
      </c>
    </row>
    <row r="75" spans="1:8" hidden="1">
      <c r="B75" s="351" t="s">
        <v>524</v>
      </c>
      <c r="C75" s="351">
        <v>3247</v>
      </c>
      <c r="D75" s="351">
        <v>1</v>
      </c>
      <c r="E75" s="351">
        <v>58.84</v>
      </c>
      <c r="F75" s="351">
        <v>0.02</v>
      </c>
      <c r="G75" s="351">
        <v>0.03</v>
      </c>
      <c r="H75" s="351">
        <v>5518109</v>
      </c>
    </row>
    <row r="76" spans="1:8">
      <c r="A76">
        <v>59</v>
      </c>
      <c r="B76" s="351" t="s">
        <v>406</v>
      </c>
      <c r="C76" s="351">
        <v>200</v>
      </c>
      <c r="D76" s="351">
        <v>0</v>
      </c>
      <c r="E76" s="351">
        <v>49.8</v>
      </c>
      <c r="F76" s="351">
        <v>0</v>
      </c>
      <c r="G76" s="351">
        <v>0</v>
      </c>
      <c r="H76" s="351">
        <v>401574</v>
      </c>
    </row>
    <row r="77" spans="1:8">
      <c r="A77">
        <v>60</v>
      </c>
      <c r="B77" s="351" t="s">
        <v>422</v>
      </c>
      <c r="C77" s="351">
        <v>236</v>
      </c>
      <c r="D77" s="351">
        <v>0</v>
      </c>
      <c r="E77" s="351">
        <v>44.46</v>
      </c>
      <c r="F77" s="351">
        <v>0</v>
      </c>
      <c r="G77" s="351">
        <v>0</v>
      </c>
      <c r="H77" s="351">
        <v>530852</v>
      </c>
    </row>
    <row r="78" spans="1:8">
      <c r="A78">
        <v>61</v>
      </c>
      <c r="B78" s="351" t="s">
        <v>418</v>
      </c>
      <c r="C78" s="351">
        <v>141</v>
      </c>
      <c r="D78" s="351">
        <v>0</v>
      </c>
      <c r="E78" s="351">
        <v>43.86</v>
      </c>
      <c r="F78" s="351">
        <v>0</v>
      </c>
      <c r="G78" s="351">
        <v>0</v>
      </c>
      <c r="H78" s="351">
        <v>321454</v>
      </c>
    </row>
    <row r="79" spans="1:8">
      <c r="A79">
        <v>62</v>
      </c>
      <c r="B79" s="351" t="s">
        <v>433</v>
      </c>
      <c r="C79" s="351">
        <v>389</v>
      </c>
      <c r="D79" s="351">
        <v>0</v>
      </c>
      <c r="E79" s="351">
        <v>43.56</v>
      </c>
      <c r="F79" s="351">
        <v>0</v>
      </c>
      <c r="G79" s="351">
        <v>0</v>
      </c>
      <c r="H79" s="351">
        <v>893014</v>
      </c>
    </row>
    <row r="80" spans="1:8">
      <c r="A80">
        <v>63</v>
      </c>
      <c r="B80" s="351" t="s">
        <v>419</v>
      </c>
      <c r="C80" s="351">
        <v>448</v>
      </c>
      <c r="D80" s="351">
        <v>0</v>
      </c>
      <c r="E80" s="351">
        <v>43.17</v>
      </c>
      <c r="F80" s="351">
        <v>0</v>
      </c>
      <c r="G80" s="351">
        <v>0</v>
      </c>
      <c r="H80" s="351">
        <v>1037668</v>
      </c>
    </row>
    <row r="81" spans="1:8" hidden="1">
      <c r="B81" s="351" t="s">
        <v>527</v>
      </c>
      <c r="C81" s="351">
        <v>11937</v>
      </c>
      <c r="D81" s="351">
        <v>17</v>
      </c>
      <c r="E81" s="351">
        <v>125.92</v>
      </c>
      <c r="F81" s="351">
        <v>0.18</v>
      </c>
      <c r="G81" s="351">
        <v>0.14000000000000001</v>
      </c>
      <c r="H81" s="351">
        <v>9480093</v>
      </c>
    </row>
    <row r="82" spans="1:8" hidden="1">
      <c r="B82" s="351" t="s">
        <v>519</v>
      </c>
      <c r="C82" s="351">
        <v>3113</v>
      </c>
      <c r="D82" s="351">
        <v>7</v>
      </c>
      <c r="E82" s="351">
        <v>57.52</v>
      </c>
      <c r="F82" s="351">
        <v>0.13</v>
      </c>
      <c r="G82" s="351">
        <v>0.22</v>
      </c>
      <c r="H82" s="351">
        <v>5411959</v>
      </c>
    </row>
    <row r="83" spans="1:8">
      <c r="A83">
        <v>64</v>
      </c>
      <c r="B83" s="351" t="s">
        <v>417</v>
      </c>
      <c r="C83" s="351">
        <v>417</v>
      </c>
      <c r="D83" s="351">
        <v>0</v>
      </c>
      <c r="E83" s="351">
        <v>42.54</v>
      </c>
      <c r="F83" s="351">
        <v>0</v>
      </c>
      <c r="G83" s="351">
        <v>0</v>
      </c>
      <c r="H83" s="351">
        <v>980156</v>
      </c>
    </row>
    <row r="84" spans="1:8">
      <c r="A84">
        <v>65</v>
      </c>
      <c r="B84" s="351" t="s">
        <v>413</v>
      </c>
      <c r="C84" s="351">
        <v>187</v>
      </c>
      <c r="D84" s="351">
        <v>0</v>
      </c>
      <c r="E84" s="351">
        <v>41.79</v>
      </c>
      <c r="F84" s="351">
        <v>0</v>
      </c>
      <c r="G84" s="351">
        <v>0</v>
      </c>
      <c r="H84" s="351">
        <v>447446</v>
      </c>
    </row>
    <row r="85" spans="1:8">
      <c r="A85">
        <v>66</v>
      </c>
      <c r="B85" s="351" t="s">
        <v>459</v>
      </c>
      <c r="C85" s="351">
        <v>1088</v>
      </c>
      <c r="D85" s="351">
        <v>1</v>
      </c>
      <c r="E85" s="351">
        <v>41.31</v>
      </c>
      <c r="F85" s="351">
        <v>0.04</v>
      </c>
      <c r="G85" s="351">
        <v>0.09</v>
      </c>
      <c r="H85" s="351">
        <v>2633681</v>
      </c>
    </row>
    <row r="86" spans="1:8">
      <c r="A86">
        <v>67</v>
      </c>
      <c r="B86" s="351" t="s">
        <v>456</v>
      </c>
      <c r="C86" s="351">
        <v>201</v>
      </c>
      <c r="D86" s="351">
        <v>0</v>
      </c>
      <c r="E86" s="351">
        <v>38.869999999999997</v>
      </c>
      <c r="F86" s="351">
        <v>0</v>
      </c>
      <c r="G86" s="351">
        <v>0</v>
      </c>
      <c r="H86" s="351">
        <v>517140</v>
      </c>
    </row>
    <row r="87" spans="1:8">
      <c r="A87">
        <v>68</v>
      </c>
      <c r="B87" s="352" t="s">
        <v>448</v>
      </c>
      <c r="C87" s="351">
        <v>670</v>
      </c>
      <c r="D87" s="351">
        <v>0</v>
      </c>
      <c r="E87" s="351">
        <v>37.369999999999997</v>
      </c>
      <c r="F87" s="351">
        <v>0</v>
      </c>
      <c r="G87" s="351">
        <v>0</v>
      </c>
      <c r="H87" s="351">
        <v>1792697</v>
      </c>
    </row>
    <row r="88" spans="1:8">
      <c r="B88" s="351" t="s">
        <v>460</v>
      </c>
      <c r="C88" s="351">
        <v>576</v>
      </c>
      <c r="D88" s="351">
        <v>1</v>
      </c>
      <c r="E88" s="351">
        <v>36.44</v>
      </c>
      <c r="F88" s="351">
        <v>0.06</v>
      </c>
      <c r="G88" s="351">
        <v>0.17</v>
      </c>
      <c r="H88" s="351">
        <v>1580495</v>
      </c>
    </row>
    <row r="89" spans="1:8">
      <c r="B89" s="351" t="s">
        <v>434</v>
      </c>
      <c r="C89" s="351">
        <v>261</v>
      </c>
      <c r="D89" s="351">
        <v>0</v>
      </c>
      <c r="E89" s="351">
        <v>31.18</v>
      </c>
      <c r="F89" s="351">
        <v>0</v>
      </c>
      <c r="G89" s="351">
        <v>0</v>
      </c>
      <c r="H89" s="351">
        <v>836993</v>
      </c>
    </row>
    <row r="90" spans="1:8" hidden="1">
      <c r="B90" s="351" t="s">
        <v>517</v>
      </c>
      <c r="C90" s="351">
        <v>1464</v>
      </c>
      <c r="D90" s="351">
        <v>0</v>
      </c>
      <c r="E90" s="351">
        <v>49.99</v>
      </c>
      <c r="F90" s="351">
        <v>0</v>
      </c>
      <c r="G90" s="351">
        <v>0</v>
      </c>
      <c r="H90" s="351">
        <v>2928596</v>
      </c>
    </row>
    <row r="91" spans="1:8">
      <c r="B91" s="351" t="s">
        <v>445</v>
      </c>
      <c r="C91" s="351">
        <v>225</v>
      </c>
      <c r="D91" s="351">
        <v>1</v>
      </c>
      <c r="E91" s="351">
        <v>31.14</v>
      </c>
      <c r="F91" s="351">
        <v>0.14000000000000001</v>
      </c>
      <c r="G91" s="351">
        <v>0.44</v>
      </c>
      <c r="H91" s="351">
        <v>722448</v>
      </c>
    </row>
    <row r="92" spans="1:8">
      <c r="B92" s="351" t="s">
        <v>466</v>
      </c>
      <c r="C92" s="351">
        <v>115</v>
      </c>
      <c r="D92" s="351">
        <v>0</v>
      </c>
      <c r="E92" s="351">
        <v>30.56</v>
      </c>
      <c r="F92" s="351">
        <v>0</v>
      </c>
      <c r="G92" s="351">
        <v>0</v>
      </c>
      <c r="H92" s="351">
        <v>376273</v>
      </c>
    </row>
    <row r="93" spans="1:8">
      <c r="B93" s="351" t="s">
        <v>457</v>
      </c>
      <c r="C93" s="351">
        <v>289</v>
      </c>
      <c r="D93" s="351">
        <v>0</v>
      </c>
      <c r="E93" s="351">
        <v>25.2</v>
      </c>
      <c r="F93" s="351">
        <v>0</v>
      </c>
      <c r="G93" s="351">
        <v>0</v>
      </c>
      <c r="H93" s="351">
        <v>1146612</v>
      </c>
    </row>
    <row r="94" spans="1:8">
      <c r="B94" s="351" t="s">
        <v>428</v>
      </c>
      <c r="C94" s="351">
        <v>181</v>
      </c>
      <c r="D94" s="351">
        <v>0</v>
      </c>
      <c r="E94" s="351">
        <v>24.42</v>
      </c>
      <c r="F94" s="351">
        <v>0</v>
      </c>
      <c r="G94" s="351">
        <v>0</v>
      </c>
      <c r="H94" s="351">
        <v>741200</v>
      </c>
    </row>
    <row r="95" spans="1:8">
      <c r="B95" s="351" t="s">
        <v>427</v>
      </c>
      <c r="C95" s="351">
        <v>48</v>
      </c>
      <c r="D95" s="351">
        <v>0</v>
      </c>
      <c r="E95" s="351">
        <v>17.41</v>
      </c>
      <c r="F95" s="351">
        <v>0</v>
      </c>
      <c r="G95" s="351">
        <v>0</v>
      </c>
      <c r="H95" s="351">
        <v>275673</v>
      </c>
    </row>
    <row r="96" spans="1:8">
      <c r="B96" s="351" t="s">
        <v>454</v>
      </c>
      <c r="C96" s="351">
        <v>266</v>
      </c>
      <c r="D96" s="351">
        <v>0</v>
      </c>
      <c r="E96" s="351">
        <v>16.97</v>
      </c>
      <c r="F96" s="351">
        <v>0</v>
      </c>
      <c r="G96" s="351">
        <v>0</v>
      </c>
      <c r="H96" s="351">
        <v>1567247</v>
      </c>
    </row>
    <row r="97" spans="2:8">
      <c r="B97" s="351" t="s">
        <v>429</v>
      </c>
      <c r="C97" s="351">
        <v>17</v>
      </c>
      <c r="D97" s="351">
        <v>0</v>
      </c>
      <c r="E97" s="351">
        <v>8.2799999999999994</v>
      </c>
      <c r="F97" s="351">
        <v>0</v>
      </c>
      <c r="G97" s="351">
        <v>0</v>
      </c>
      <c r="H97" s="351">
        <v>205211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33 (อำเภอ)</vt:lpstr>
      <vt:lpstr>รายตำบล wk 33_2566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2023-08-21T05:13:43Z</dcterms:modified>
</cp:coreProperties>
</file>